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80" windowHeight="7944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<sst xmlns="http://schemas.openxmlformats.org/spreadsheetml/2006/main" count="381" uniqueCount="188">
  <si>
    <t>ПРЕДЛОГ СРПС-а ЗА РАЗВРСТАВАЊЕ ГЕНЕРИЧКИХ РАДНИХ МЕСТА</t>
  </si>
  <si>
    <t>ОСНОВНО И СРЕДЊЕ ОБРАЗОВАЊЕ, УЧЕНИЧКИ СТАНДАРД И ПРЕДШКОЛСКО ОБРАЗОВАЊЕ- НЦР 2871,80</t>
  </si>
  <si>
    <t>Шифра старог р.м.</t>
  </si>
  <si>
    <t>Назив радног места (стари)</t>
  </si>
  <si>
    <t>Шифра р.м. према шифарнику</t>
  </si>
  <si>
    <t>Назив радног места (у Каталогу)</t>
  </si>
  <si>
    <t>Степен стручне спреме</t>
  </si>
  <si>
    <t>Сектор</t>
  </si>
  <si>
    <t>Додатни коеф. 1</t>
  </si>
  <si>
    <t>Додатни коеф. 2</t>
  </si>
  <si>
    <t>Додатни коеф. 3</t>
  </si>
  <si>
    <t>Додатни коеф. 4</t>
  </si>
  <si>
    <t>Додатни коеф. 5</t>
  </si>
  <si>
    <t>Стари коеф. MИН</t>
  </si>
  <si>
    <t>Стари коеф. MАКС</t>
  </si>
  <si>
    <t>Основни + додатни коеф МИН</t>
  </si>
  <si>
    <t>Основни + додатни коеф МАКС</t>
  </si>
  <si>
    <t>Основица</t>
  </si>
  <si>
    <t>Стара плата МИН</t>
  </si>
  <si>
    <t>Стара плата МАКС</t>
  </si>
  <si>
    <t>Стандардизовани стари коеф. МИН</t>
  </si>
  <si>
    <t>Стандардизовани стари коеф. МАКС</t>
  </si>
  <si>
    <t>Прерачунати коеф. Мин</t>
  </si>
  <si>
    <t>Прерачуната пл.група МИН</t>
  </si>
  <si>
    <t>Прерачунати пл.разред МИН</t>
  </si>
  <si>
    <t>Прерачунати коеф. МАКС</t>
  </si>
  <si>
    <t>Прерачуната пл.група МАКС</t>
  </si>
  <si>
    <t>Прерачунати пл.разред МАКС</t>
  </si>
  <si>
    <t>Степен стручне спреме по Каталогу</t>
  </si>
  <si>
    <t>Назив радног места (према Уредби)- основно и средње образовање, ученички стандард, предшколско образовање</t>
  </si>
  <si>
    <t>Мин коеф. за пл групу</t>
  </si>
  <si>
    <t>Макс коеф. за пл групу</t>
  </si>
  <si>
    <t>Предложена пл. група</t>
  </si>
  <si>
    <t>Предложени пл. разред</t>
  </si>
  <si>
    <t>Предложени коеф.</t>
  </si>
  <si>
    <t>Број извршилаца</t>
  </si>
  <si>
    <t>Зарада тренутна (НЦР 2871,80)</t>
  </si>
  <si>
    <t>Предложена платна група СРПС</t>
  </si>
  <si>
    <t>Предложени платни разред СРПС</t>
  </si>
  <si>
    <t>Предложени коефицијент СРПС</t>
  </si>
  <si>
    <t>Зарада по предлогу МДУЛСа 14292,98</t>
  </si>
  <si>
    <t>Зарада по предлогу СРПС-а 14292,98</t>
  </si>
  <si>
    <t>% увећања у односу на тренутну зараду</t>
  </si>
  <si>
    <t>Г010400</t>
  </si>
  <si>
    <t>Дипломирани правник за правне, кадровске и административне послове</t>
  </si>
  <si>
    <t>7-240</t>
  </si>
  <si>
    <t>VII</t>
  </si>
  <si>
    <t>ПРЕДЛОГ СРПС-а: Дипломирани правник за правне, кадровске и административне послове</t>
  </si>
  <si>
    <t>Дипломирани правник</t>
  </si>
  <si>
    <t>VIII</t>
  </si>
  <si>
    <t>Г011000</t>
  </si>
  <si>
    <t>Технички секретар</t>
  </si>
  <si>
    <t>III</t>
  </si>
  <si>
    <t xml:space="preserve">ПРЕДЛОГ СРПС-а: Технички секретар </t>
  </si>
  <si>
    <t>Технички секретар, Референт сарадник</t>
  </si>
  <si>
    <t>VI</t>
  </si>
  <si>
    <t>ФИНАНСИЈСКИ И РАЧУНОВОДСТВЕНИ ПОСЛОВИ</t>
  </si>
  <si>
    <t/>
  </si>
  <si>
    <t>Г020100</t>
  </si>
  <si>
    <t xml:space="preserve">Руководилац финансијско – рачуноводствених послова </t>
  </si>
  <si>
    <t>IX</t>
  </si>
  <si>
    <t>ВАРИЈАНТА 1</t>
  </si>
  <si>
    <t xml:space="preserve">ПРЕДЛОГ СРПС-а: Руководилац финансијско- рачуноводствених послова/ Шеф рачуноводства  </t>
  </si>
  <si>
    <t xml:space="preserve">Шеф рачуноводства </t>
  </si>
  <si>
    <t>Г020500</t>
  </si>
  <si>
    <t xml:space="preserve">Диломирани економиста за финансијско – рачуноводствене послове </t>
  </si>
  <si>
    <t xml:space="preserve">ПРЕДЛОГ СРПС-а: Диломирани економиста за финансијско – рачуноводствене послове </t>
  </si>
  <si>
    <t>Дипломирани економиста</t>
  </si>
  <si>
    <t>Г020700</t>
  </si>
  <si>
    <t>6-180</t>
  </si>
  <si>
    <t>Шеф рачуноводства</t>
  </si>
  <si>
    <t>ВАРИЈАНТА 2</t>
  </si>
  <si>
    <t xml:space="preserve">ПРЕДЛОГ СРПС-а: Шеф рачуноводства </t>
  </si>
  <si>
    <t>Г020800</t>
  </si>
  <si>
    <t xml:space="preserve">Референт за финансијско – рачуноводствене послове </t>
  </si>
  <si>
    <t>IV</t>
  </si>
  <si>
    <t xml:space="preserve">ПРЕДЛОГ СРПС-а: Референт за финансијско – рачуноводствене послове  </t>
  </si>
  <si>
    <t>Административно- финансијски радник, Економиста, Референт</t>
  </si>
  <si>
    <t>Административни, финансијско- књиговодствени радник, Административни/ књиговодствени радник, Референт за финансијске послове, Административно- финансијски радник</t>
  </si>
  <si>
    <t>Г020900</t>
  </si>
  <si>
    <t xml:space="preserve">Благајник </t>
  </si>
  <si>
    <t>Административни, финансијско- књиговодствени радник</t>
  </si>
  <si>
    <t>Г021000</t>
  </si>
  <si>
    <t xml:space="preserve">Контиста </t>
  </si>
  <si>
    <t>Контиста</t>
  </si>
  <si>
    <t>Г021100</t>
  </si>
  <si>
    <t xml:space="preserve">Ликвидатор </t>
  </si>
  <si>
    <t>ПРЕДЛОГ СРПС-а: Административни радник</t>
  </si>
  <si>
    <t>Административни радник</t>
  </si>
  <si>
    <t>ПОСЛОВИ ЈАВНИХ НАБАВКИ И КОМЕРЦИЈАЛЕ</t>
  </si>
  <si>
    <t>Г030300</t>
  </si>
  <si>
    <t xml:space="preserve">Стручни сарадник за јавне набавке </t>
  </si>
  <si>
    <t xml:space="preserve">ПРЕДЛОГ СРПС-а: Стручни сарадник за јавне набавке  </t>
  </si>
  <si>
    <t>Г030400</t>
  </si>
  <si>
    <t>Референт за јавне набавке</t>
  </si>
  <si>
    <t>ПРЕДЛОГ СРПС-а: Референт за јавне набавке</t>
  </si>
  <si>
    <t>Службеник за јавне набавке</t>
  </si>
  <si>
    <t>Г030500</t>
  </si>
  <si>
    <t>Комерцијалиста</t>
  </si>
  <si>
    <t>ПРЕДЛОГ СРПС-а: Комерцијалиста</t>
  </si>
  <si>
    <t>Г030700</t>
  </si>
  <si>
    <t>Магационер / економ</t>
  </si>
  <si>
    <t>II</t>
  </si>
  <si>
    <t>ПРЕДЛОГ СРПС-а: Економ</t>
  </si>
  <si>
    <t>Економ</t>
  </si>
  <si>
    <t>ПРЕДЛОГ СРПС-а: Магационер</t>
  </si>
  <si>
    <t>Набављач и магационер</t>
  </si>
  <si>
    <t>Магационер</t>
  </si>
  <si>
    <t>ПОСЛОВИ ИНФОРМАЦИОНИХ СИСТЕМА И ТЕХНОЛОГИЈА</t>
  </si>
  <si>
    <t>Г050300</t>
  </si>
  <si>
    <t>Техничар инвестиционог / техничког одржавања / одржавања уређаја и опреме</t>
  </si>
  <si>
    <t>ПРЕДЛОГ СРПС-а: Техничар инвестиционог / техничког одржавања / одржавања уређаја и опреме</t>
  </si>
  <si>
    <t>Радник на пословима техничког и инвестиционог одржавања</t>
  </si>
  <si>
    <t>Радник на одржавању музичких инструмената</t>
  </si>
  <si>
    <t>Фригомеханичар, Мајстор светла и тона, Сценски мајстор, Радник на пословима техничког, транспортног и инвестиционог одржавања</t>
  </si>
  <si>
    <t>Радник на пословима техничког, транспортног и инвестиционог одржавања</t>
  </si>
  <si>
    <t>Г050401</t>
  </si>
  <si>
    <t xml:space="preserve">       Домар / мајстор одржавања</t>
  </si>
  <si>
    <t>ПРЕДЛОГ СРПС-а: Домар</t>
  </si>
  <si>
    <t>Домар</t>
  </si>
  <si>
    <t>ПРЕДЛОГ СРПС-а: Мајстор одржавања</t>
  </si>
  <si>
    <t>Радник на одржавању машина у школској радионици</t>
  </si>
  <si>
    <t>Радник на одржавању машина у школској радионици, Руковалац парних котлова, Фригомеханичар, Столар, Електричар, Бравар</t>
  </si>
  <si>
    <t>Ложач, Помоћни ложач, Вешерка, Пеглерка, Судоперка</t>
  </si>
  <si>
    <t>Г051200</t>
  </si>
  <si>
    <t xml:space="preserve">Референт за заштиту, безбедност и здравља на раду / Референт за заштиту од пожара </t>
  </si>
  <si>
    <t>ПРЕДЛОГ СРПС-а: Референт за заштиту, безбедност и здравља на раду / Референт за заштиту од пожара</t>
  </si>
  <si>
    <t>Службеник за безбедност и здравље на раду</t>
  </si>
  <si>
    <t>Г051601</t>
  </si>
  <si>
    <t>Портир / Чувар</t>
  </si>
  <si>
    <t>ПРЕДЛОГ СРПС-а: Портир/Чувар</t>
  </si>
  <si>
    <t>Портир, Чувар, Радник обезбеђења</t>
  </si>
  <si>
    <t>ПОСЛОВИ ТРАНСПОРТА И ЛОГИСТИКЕ</t>
  </si>
  <si>
    <t>Г060200</t>
  </si>
  <si>
    <t>Курир</t>
  </si>
  <si>
    <t>ПРЕДЛОГ СРПС-а: Курир</t>
  </si>
  <si>
    <t>Г06030</t>
  </si>
  <si>
    <t>Возач</t>
  </si>
  <si>
    <t>ПРЕДЛОГ СРПС-а: Возач</t>
  </si>
  <si>
    <t>ПОСЛОВИ УСЛУЖНИХ ДЕЛАТНОСТИ</t>
  </si>
  <si>
    <t>Г070500</t>
  </si>
  <si>
    <t>Нутрициониста</t>
  </si>
  <si>
    <t xml:space="preserve">ПРЕДЛОГ СРПС-а: Нутрициониста  </t>
  </si>
  <si>
    <t>Г070700</t>
  </si>
  <si>
    <t>Главни кувар</t>
  </si>
  <si>
    <t>ПРЕДЛОГ СРПС-а: Кувар</t>
  </si>
  <si>
    <t>Кувар</t>
  </si>
  <si>
    <t>Кувар, Посластичар</t>
  </si>
  <si>
    <t>Г070900</t>
  </si>
  <si>
    <t>Помоћни кувар</t>
  </si>
  <si>
    <t>ПРЕДЛОГ СРПС-а: Помоћни кувар</t>
  </si>
  <si>
    <t>Помоћни радник у кухињи</t>
  </si>
  <si>
    <t>Г071000</t>
  </si>
  <si>
    <t>Пекар</t>
  </si>
  <si>
    <t>ПРЕДЛОГ СРПС-а: Пекар</t>
  </si>
  <si>
    <t>Г071200</t>
  </si>
  <si>
    <t>Конобар</t>
  </si>
  <si>
    <t>ПРЕДЛОГ СРПС-а: Конобар</t>
  </si>
  <si>
    <t>Г071302</t>
  </si>
  <si>
    <t>Сервирка</t>
  </si>
  <si>
    <t>I</t>
  </si>
  <si>
    <t>ПРЕДЛОГ СРПС-а: Сервирка</t>
  </si>
  <si>
    <t>Г071500</t>
  </si>
  <si>
    <t>Рецепционер</t>
  </si>
  <si>
    <t>ПРЕДЛОГ СРПС-а: Рецепционер</t>
  </si>
  <si>
    <t>ОСТАЛИ СТРУЧНИ ПОСЛОВИ</t>
  </si>
  <si>
    <t>Г090400</t>
  </si>
  <si>
    <t>Оператер у контакт центру</t>
  </si>
  <si>
    <t>ПРЕДЛОГ СРПС-а: Оператер у контакт центру</t>
  </si>
  <si>
    <t>Телефониста</t>
  </si>
  <si>
    <t>Г090700</t>
  </si>
  <si>
    <t>Књижничар</t>
  </si>
  <si>
    <t xml:space="preserve">ПРЕДЛОГ СРПС-а: Књижничар  </t>
  </si>
  <si>
    <t>Г091100</t>
  </si>
  <si>
    <t>Дактилограф</t>
  </si>
  <si>
    <t>ПРЕДЛОГ СРПС-а: Дактилограф</t>
  </si>
  <si>
    <t>Г091901</t>
  </si>
  <si>
    <t>Спремачица</t>
  </si>
  <si>
    <t>ПРЕДЛОГ СРПС-а: Спремачица</t>
  </si>
  <si>
    <t>Спремачица, Вешерка, Помоћни радник</t>
  </si>
  <si>
    <t>Г092200</t>
  </si>
  <si>
    <t>Помоћни радник</t>
  </si>
  <si>
    <t>ПРЕДЛОГ СРПС-а: Помоћни радник</t>
  </si>
  <si>
    <t>Физички радник</t>
  </si>
  <si>
    <t>ПРАВНИ, КАДРОВСКИ И АДМИНИСТРАТИВНИ ПОСЛОВИ</t>
  </si>
  <si>
    <t>ПОСЛОВИ ИНВЕСТИЦИОНОГ И ТЕХНИЧКОГ ОДРЖАВАЊА, БЕЗБЕДНОСТИ И ЗАШТИТЕ</t>
  </si>
  <si>
    <t>ОСТАЛИ ПОСЛОВИ ПОДРШКЕ</t>
  </si>
  <si>
    <t>РАДНА МЕСТА ПРАТЕЋИХ И ПОМОЋНО - ТЕХНИЧКИХ ПОСЛОВА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</si>
</sst>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4">
    <font>
      <sz val="10"/>
      <name val="Arial"/>
      <family val="0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7" fillId="4" borderId="1" xfId="16" applyFont="1" applyFill="1" applyBorder="1" applyAlignment="1">
      <alignment horizontal="left" vertical="top" wrapText="1"/>
      <protection/>
    </xf>
    <xf numFmtId="0" fontId="7" fillId="4" borderId="1" xfId="0" applyFont="1" applyFill="1" applyBorder="1" applyAlignment="1">
      <alignment/>
    </xf>
    <xf numFmtId="4" fontId="7" fillId="4" borderId="1" xfId="16" applyNumberFormat="1" applyFont="1" applyFill="1" applyBorder="1" applyAlignment="1">
      <alignment horizontal="left" vertical="top" wrapText="1"/>
      <protection/>
    </xf>
    <xf numFmtId="4" fontId="7" fillId="4" borderId="1" xfId="0" applyNumberFormat="1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/>
    </xf>
    <xf numFmtId="2" fontId="7" fillId="4" borderId="1" xfId="0" applyNumberFormat="1" applyFont="1" applyFill="1" applyBorder="1" applyAlignment="1">
      <alignment/>
    </xf>
    <xf numFmtId="4" fontId="9" fillId="4" borderId="1" xfId="15" applyNumberFormat="1" applyFont="1" applyFill="1" applyBorder="1" applyAlignment="1">
      <alignment vertical="center"/>
      <protection/>
    </xf>
    <xf numFmtId="4" fontId="9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/>
    </xf>
    <xf numFmtId="2" fontId="8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7" fillId="5" borderId="1" xfId="16" applyNumberFormat="1" applyFont="1" applyFill="1" applyBorder="1" applyAlignment="1">
      <alignment horizontal="left" vertical="top" wrapText="1"/>
      <protection/>
    </xf>
    <xf numFmtId="0" fontId="7" fillId="5" borderId="1" xfId="0" applyFont="1" applyFill="1" applyBorder="1" applyAlignment="1">
      <alignment/>
    </xf>
    <xf numFmtId="4" fontId="7" fillId="5" borderId="1" xfId="16" applyNumberFormat="1" applyFont="1" applyFill="1" applyBorder="1" applyAlignment="1">
      <alignment horizontal="left" vertical="top" wrapText="1"/>
      <protection/>
    </xf>
    <xf numFmtId="4" fontId="7" fillId="5" borderId="1" xfId="0" applyNumberFormat="1" applyFont="1" applyFill="1" applyBorder="1" applyAlignment="1">
      <alignment horizontal="left"/>
    </xf>
    <xf numFmtId="4" fontId="7" fillId="5" borderId="1" xfId="0" applyNumberFormat="1" applyFont="1" applyFill="1" applyBorder="1" applyAlignment="1">
      <alignment/>
    </xf>
    <xf numFmtId="2" fontId="7" fillId="5" borderId="1" xfId="0" applyNumberFormat="1" applyFont="1" applyFill="1" applyBorder="1" applyAlignment="1">
      <alignment/>
    </xf>
    <xf numFmtId="4" fontId="9" fillId="5" borderId="1" xfId="15" applyNumberFormat="1" applyFont="1" applyFill="1" applyBorder="1" applyAlignment="1">
      <alignment vertical="center"/>
      <protection/>
    </xf>
    <xf numFmtId="4" fontId="9" fillId="5" borderId="1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/>
    </xf>
    <xf numFmtId="2" fontId="8" fillId="5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0" fillId="3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2" fillId="6" borderId="0" xfId="0" applyFont="1" applyFill="1" applyAlignment="1">
      <alignment vertical="center"/>
    </xf>
    <xf numFmtId="0" fontId="11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7" fillId="0" borderId="1" xfId="16" applyFont="1" applyFill="1" applyBorder="1" applyAlignment="1">
      <alignment horizontal="left" vertical="top" wrapText="1"/>
      <protection/>
    </xf>
    <xf numFmtId="0" fontId="7" fillId="0" borderId="1" xfId="0" applyFont="1" applyFill="1" applyBorder="1" applyAlignment="1">
      <alignment/>
    </xf>
    <xf numFmtId="4" fontId="7" fillId="0" borderId="1" xfId="16" applyNumberFormat="1" applyFont="1" applyFill="1" applyBorder="1" applyAlignment="1">
      <alignment horizontal="left" vertical="top" wrapText="1"/>
      <protection/>
    </xf>
    <xf numFmtId="4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4" fontId="9" fillId="0" borderId="1" xfId="15" applyNumberFormat="1" applyFont="1" applyFill="1" applyBorder="1" applyAlignment="1">
      <alignment vertical="center"/>
      <protection/>
    </xf>
    <xf numFmtId="4" fontId="9" fillId="0" borderId="1" xfId="0" applyNumberFormat="1" applyFont="1" applyFill="1" applyBorder="1" applyAlignment="1">
      <alignment/>
    </xf>
    <xf numFmtId="4" fontId="9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4" borderId="1" xfId="0" applyFont="1" applyFill="1" applyBorder="1" applyAlignment="1">
      <alignment/>
    </xf>
    <xf numFmtId="0" fontId="7" fillId="4" borderId="1" xfId="16" applyNumberFormat="1" applyFont="1" applyFill="1" applyBorder="1" applyAlignment="1">
      <alignment horizontal="left" vertical="top" wrapText="1"/>
      <protection/>
    </xf>
    <xf numFmtId="0" fontId="7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left"/>
    </xf>
    <xf numFmtId="0" fontId="5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/>
    </xf>
    <xf numFmtId="0" fontId="7" fillId="0" borderId="1" xfId="16" applyNumberFormat="1" applyFont="1" applyFill="1" applyBorder="1" applyAlignment="1">
      <alignment horizontal="left" vertical="top" wrapText="1"/>
      <protection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indent="3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6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/>
    </xf>
    <xf numFmtId="4" fontId="7" fillId="0" borderId="0" xfId="16" applyNumberFormat="1" applyFont="1" applyFill="1" applyBorder="1" applyAlignment="1">
      <alignment horizontal="left" vertical="top" wrapText="1"/>
      <protection/>
    </xf>
    <xf numFmtId="4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" fontId="9" fillId="0" borderId="0" xfId="15" applyNumberFormat="1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16" applyNumberFormat="1" applyFont="1" applyBorder="1" applyAlignment="1">
      <alignment horizontal="left" vertical="top" wrapText="1"/>
      <protection/>
    </xf>
    <xf numFmtId="0" fontId="7" fillId="0" borderId="0" xfId="16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7" fillId="0" borderId="0" xfId="16" applyNumberFormat="1" applyFont="1" applyBorder="1" applyAlignment="1">
      <alignment horizontal="right" vertical="top" wrapText="1"/>
      <protection/>
    </xf>
    <xf numFmtId="4" fontId="7" fillId="0" borderId="0" xfId="16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</cellXfs>
  <cellStyles count="8">
    <cellStyle name="Normal" xfId="0"/>
    <cellStyle name="Normal 2 2" xfId="15"/>
    <cellStyle name="Normal 3" xfId="16"/>
    <cellStyle name="Percent" xfId="17"/>
    <cellStyle name="Currency" xfId="18"/>
    <cellStyle name="Currency [0]" xfId="19"/>
    <cellStyle name="Comma" xfId="20"/>
    <cellStyle name="Comma [0]" xfId="21"/>
  </cellStyles>
  <dxfs count="3"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j\Desktop\Razvrstavanje\Koeficijenti\Javne%20sluzbe%20koeficijenti\29.6.2018.%20koeficijenti%20javnih%20slu&#382;bi%20sa%20predlozima%20MDULS%20-%20a\Zaposleni%20Batut%2018%20jul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a"/>
      <sheetName val="Радна места"/>
    </sheetNames>
    <sheetDataSet>
      <sheetData sheetId="1">
        <row r="399">
          <cell r="C399" t="str">
            <v>Г010100</v>
          </cell>
          <cell r="D399" t="str">
            <v>Руководилац правних, кадровских и административних послова </v>
          </cell>
          <cell r="G399">
            <v>0.41</v>
          </cell>
          <cell r="J399">
            <v>18.7</v>
          </cell>
          <cell r="L399">
            <v>19.11</v>
          </cell>
        </row>
        <row r="400">
          <cell r="C400" t="str">
            <v>Г010200</v>
          </cell>
          <cell r="D400" t="str">
            <v>Правно кадровски аналитичар</v>
          </cell>
          <cell r="J400">
            <v>18.7</v>
          </cell>
          <cell r="L400">
            <v>18.7</v>
          </cell>
        </row>
        <row r="401">
          <cell r="C401" t="str">
            <v>Г010300</v>
          </cell>
          <cell r="D401" t="str">
            <v>Правни заступник</v>
          </cell>
          <cell r="J401">
            <v>18.7</v>
          </cell>
          <cell r="L401">
            <v>18.7</v>
          </cell>
        </row>
        <row r="402">
          <cell r="C402" t="str">
            <v>Г010400</v>
          </cell>
          <cell r="D402" t="str">
            <v>Дипломирани правник за правне, кадровске и административне послове</v>
          </cell>
          <cell r="J402">
            <v>18.7</v>
          </cell>
          <cell r="L402">
            <v>18.7</v>
          </cell>
        </row>
        <row r="403">
          <cell r="C403" t="str">
            <v>Г010500</v>
          </cell>
          <cell r="D403" t="str">
            <v>Самостални правни сарадник</v>
          </cell>
          <cell r="J403">
            <v>18.7</v>
          </cell>
          <cell r="L403">
            <v>18.7</v>
          </cell>
        </row>
        <row r="404">
          <cell r="C404" t="str">
            <v>Г010600</v>
          </cell>
          <cell r="D404" t="str">
            <v>Правни сарадник</v>
          </cell>
          <cell r="J404">
            <v>13.26</v>
          </cell>
          <cell r="L404">
            <v>13.26</v>
          </cell>
        </row>
        <row r="405">
          <cell r="C405" t="str">
            <v>Г010700</v>
          </cell>
          <cell r="D405" t="str">
            <v>Референт за правне, кадровске и административне послове</v>
          </cell>
          <cell r="J405">
            <v>10.2</v>
          </cell>
          <cell r="L405">
            <v>10.2</v>
          </cell>
        </row>
        <row r="406">
          <cell r="C406" t="str">
            <v>Г010800</v>
          </cell>
          <cell r="D406" t="str">
            <v>Пословни секретар</v>
          </cell>
          <cell r="J406">
            <v>13.26</v>
          </cell>
          <cell r="K406">
            <v>18.7</v>
          </cell>
          <cell r="L406">
            <v>13.26</v>
          </cell>
          <cell r="M406">
            <v>18.7</v>
          </cell>
        </row>
        <row r="407">
          <cell r="C407" t="str">
            <v>Г010900</v>
          </cell>
          <cell r="D407" t="str">
            <v>Записничар</v>
          </cell>
          <cell r="J407">
            <v>0</v>
          </cell>
          <cell r="L407">
            <v>0</v>
          </cell>
        </row>
        <row r="408">
          <cell r="C408" t="str">
            <v>Г011000</v>
          </cell>
          <cell r="D408" t="str">
            <v>Технички секретар</v>
          </cell>
          <cell r="J408">
            <v>10.2</v>
          </cell>
          <cell r="L408">
            <v>10.2</v>
          </cell>
        </row>
        <row r="409">
          <cell r="L409">
            <v>0</v>
          </cell>
        </row>
        <row r="410">
          <cell r="C410" t="str">
            <v>Г020100</v>
          </cell>
          <cell r="D410" t="str">
            <v>Руководилац финансијско – рачуноводствених послова</v>
          </cell>
          <cell r="G410">
            <v>0.41</v>
          </cell>
          <cell r="J410">
            <v>18.7</v>
          </cell>
          <cell r="L410">
            <v>19.11</v>
          </cell>
        </row>
        <row r="411">
          <cell r="C411" t="str">
            <v>Г020200</v>
          </cell>
          <cell r="D411" t="str">
            <v>Финансијско – рачуноводствени аналитичар</v>
          </cell>
          <cell r="J411">
            <v>18.7</v>
          </cell>
          <cell r="L411">
            <v>18.7</v>
          </cell>
        </row>
        <row r="412">
          <cell r="C412" t="str">
            <v>Г020300</v>
          </cell>
          <cell r="D412" t="str">
            <v>Финансијскo – рачуноводствени аналитичар за међународне пројекте</v>
          </cell>
          <cell r="J412">
            <v>18.7</v>
          </cell>
          <cell r="L412">
            <v>18.7</v>
          </cell>
        </row>
        <row r="413">
          <cell r="C413" t="str">
            <v>Г020400</v>
          </cell>
          <cell r="D413" t="str">
            <v>Службеник принудне наплате</v>
          </cell>
          <cell r="J413">
            <v>0</v>
          </cell>
          <cell r="L413">
            <v>0</v>
          </cell>
        </row>
        <row r="414">
          <cell r="C414" t="str">
            <v>Г020500</v>
          </cell>
          <cell r="D414" t="str">
            <v>Диломирани економиста за финансијско – рачуноводствене послове</v>
          </cell>
          <cell r="J414">
            <v>18.7</v>
          </cell>
          <cell r="L414">
            <v>18.7</v>
          </cell>
        </row>
        <row r="415">
          <cell r="C415" t="str">
            <v>Г020600</v>
          </cell>
          <cell r="D415" t="str">
            <v>Самостални финансијско –рачуноводствени сарадник</v>
          </cell>
          <cell r="J415">
            <v>10.2</v>
          </cell>
          <cell r="K415">
            <v>13.26</v>
          </cell>
          <cell r="L415">
            <v>10.2</v>
          </cell>
          <cell r="M415">
            <v>13.26</v>
          </cell>
        </row>
        <row r="416">
          <cell r="C416" t="str">
            <v>Г020700</v>
          </cell>
          <cell r="D416" t="str">
            <v>Шеф рачуноводства</v>
          </cell>
          <cell r="J416">
            <v>10.2</v>
          </cell>
          <cell r="K416">
            <v>18.7</v>
          </cell>
          <cell r="L416">
            <v>10.2</v>
          </cell>
          <cell r="M416">
            <v>18.7</v>
          </cell>
        </row>
        <row r="417">
          <cell r="C417" t="str">
            <v>Г020800</v>
          </cell>
          <cell r="D417" t="str">
            <v>Референт за финансијско – рачуноводствене послове</v>
          </cell>
          <cell r="J417">
            <v>10.2</v>
          </cell>
          <cell r="L417">
            <v>10.2</v>
          </cell>
        </row>
        <row r="418">
          <cell r="C418" t="str">
            <v>Г020900</v>
          </cell>
          <cell r="D418" t="str">
            <v>Благајник</v>
          </cell>
          <cell r="J418">
            <v>10.2</v>
          </cell>
          <cell r="L418">
            <v>10.2</v>
          </cell>
        </row>
        <row r="419">
          <cell r="C419" t="str">
            <v>Г021000</v>
          </cell>
          <cell r="D419" t="str">
            <v>Контиста</v>
          </cell>
          <cell r="J419">
            <v>10.2</v>
          </cell>
          <cell r="L419">
            <v>10.2</v>
          </cell>
        </row>
        <row r="420">
          <cell r="C420" t="str">
            <v>Г021100</v>
          </cell>
          <cell r="D420" t="str">
            <v>Ликвидатор</v>
          </cell>
          <cell r="J420">
            <v>10.2</v>
          </cell>
          <cell r="L420">
            <v>10.2</v>
          </cell>
        </row>
        <row r="421">
          <cell r="L421">
            <v>0</v>
          </cell>
        </row>
        <row r="422">
          <cell r="C422" t="str">
            <v>Г030100</v>
          </cell>
          <cell r="D422" t="str">
            <v>Руководилац послова јавних набавки</v>
          </cell>
          <cell r="J422">
            <v>0</v>
          </cell>
          <cell r="L422">
            <v>0</v>
          </cell>
        </row>
        <row r="423">
          <cell r="C423" t="str">
            <v>Г030200</v>
          </cell>
          <cell r="D423" t="str">
            <v>Службеник за јавне набавке</v>
          </cell>
          <cell r="J423">
            <v>0</v>
          </cell>
          <cell r="L423">
            <v>0</v>
          </cell>
        </row>
        <row r="424">
          <cell r="C424" t="str">
            <v>Г030300</v>
          </cell>
          <cell r="D424" t="str">
            <v>Стручни сарадник за јавне набавке</v>
          </cell>
          <cell r="J424">
            <v>0</v>
          </cell>
          <cell r="L424">
            <v>0</v>
          </cell>
        </row>
        <row r="425">
          <cell r="C425" t="str">
            <v>Г030400</v>
          </cell>
          <cell r="D425" t="str">
            <v>Референт за јавне набавке</v>
          </cell>
          <cell r="J425">
            <v>0</v>
          </cell>
          <cell r="L425">
            <v>0</v>
          </cell>
        </row>
        <row r="426">
          <cell r="C426" t="str">
            <v>Г030500</v>
          </cell>
          <cell r="D426" t="str">
            <v>Комерцијалиста</v>
          </cell>
          <cell r="J426">
            <v>0</v>
          </cell>
          <cell r="L426">
            <v>0</v>
          </cell>
        </row>
        <row r="427">
          <cell r="C427" t="str">
            <v>Г030600</v>
          </cell>
          <cell r="D427" t="str">
            <v>Продавац</v>
          </cell>
          <cell r="J427">
            <v>0</v>
          </cell>
          <cell r="L427">
            <v>0</v>
          </cell>
        </row>
        <row r="428">
          <cell r="C428" t="str">
            <v>Г030700</v>
          </cell>
          <cell r="D428" t="str">
            <v>Магационер / економ</v>
          </cell>
          <cell r="J428">
            <v>0</v>
          </cell>
          <cell r="L428">
            <v>0</v>
          </cell>
        </row>
        <row r="429">
          <cell r="L429">
            <v>0</v>
          </cell>
        </row>
        <row r="430">
          <cell r="C430" t="str">
            <v>Г040100</v>
          </cell>
          <cell r="D430" t="str">
            <v>Руководилац послова телекомуникационих система</v>
          </cell>
          <cell r="J430">
            <v>0</v>
          </cell>
          <cell r="L430">
            <v>0</v>
          </cell>
        </row>
        <row r="431">
          <cell r="C431" t="str">
            <v>Г040200</v>
          </cell>
          <cell r="D431" t="str">
            <v>Руководилац послова информационих система и технологија</v>
          </cell>
          <cell r="J431">
            <v>0</v>
          </cell>
          <cell r="L431">
            <v>0</v>
          </cell>
        </row>
        <row r="432">
          <cell r="C432" t="str">
            <v>Г040300</v>
          </cell>
          <cell r="D432" t="str">
            <v>Пројектант информационих система и програма</v>
          </cell>
          <cell r="J432">
            <v>0</v>
          </cell>
          <cell r="L432">
            <v>0</v>
          </cell>
        </row>
        <row r="433">
          <cell r="C433" t="str">
            <v>Г040400</v>
          </cell>
          <cell r="D433" t="str">
            <v>Пројектант информатичке инфраструктуре</v>
          </cell>
          <cell r="J433">
            <v>0</v>
          </cell>
          <cell r="L433">
            <v>0</v>
          </cell>
        </row>
        <row r="434">
          <cell r="C434" t="str">
            <v>Г040500</v>
          </cell>
          <cell r="D434" t="str">
            <v>Софтвер инжењер</v>
          </cell>
          <cell r="J434">
            <v>0</v>
          </cell>
          <cell r="L434">
            <v>0</v>
          </cell>
        </row>
        <row r="435">
          <cell r="C435" t="str">
            <v>Г040600</v>
          </cell>
          <cell r="D435" t="str">
            <v>Програмер - инжењер </v>
          </cell>
          <cell r="J435">
            <v>0</v>
          </cell>
          <cell r="L435">
            <v>0</v>
          </cell>
        </row>
        <row r="436">
          <cell r="C436" t="str">
            <v>Г040700</v>
          </cell>
          <cell r="D436" t="str">
            <v>Инжењер за рачунарске мреже</v>
          </cell>
          <cell r="J436">
            <v>0</v>
          </cell>
          <cell r="L436">
            <v>0</v>
          </cell>
        </row>
        <row r="437">
          <cell r="C437" t="str">
            <v>Г040800</v>
          </cell>
          <cell r="D437" t="str">
            <v>Саветник за информациону безбедност</v>
          </cell>
          <cell r="J437">
            <v>0</v>
          </cell>
          <cell r="L437">
            <v>0</v>
          </cell>
        </row>
        <row r="438">
          <cell r="C438" t="str">
            <v>Г040900</v>
          </cell>
          <cell r="D438" t="str">
            <v>Интерни ИТ ревизор</v>
          </cell>
          <cell r="J438">
            <v>0</v>
          </cell>
          <cell r="L438">
            <v>0</v>
          </cell>
        </row>
        <row r="439">
          <cell r="C439" t="str">
            <v>Г041000</v>
          </cell>
          <cell r="D439" t="str">
            <v>Администратор телекомуникационих система</v>
          </cell>
          <cell r="J439">
            <v>0</v>
          </cell>
          <cell r="L439">
            <v>0</v>
          </cell>
        </row>
        <row r="440">
          <cell r="C440" t="str">
            <v>Г041100</v>
          </cell>
          <cell r="D440" t="str">
            <v>Администратор информационих система и технологија</v>
          </cell>
          <cell r="J440">
            <v>0</v>
          </cell>
          <cell r="L440">
            <v>0</v>
          </cell>
        </row>
        <row r="441">
          <cell r="C441" t="str">
            <v>Г041200</v>
          </cell>
          <cell r="D441" t="str">
            <v>Администратор базе података</v>
          </cell>
          <cell r="J441">
            <v>0</v>
          </cell>
          <cell r="L441">
            <v>0</v>
          </cell>
        </row>
        <row r="442">
          <cell r="C442" t="str">
            <v>Г041300</v>
          </cell>
          <cell r="D442" t="str">
            <v>Администратор подршке корисницима информационих система и технологија</v>
          </cell>
          <cell r="J442">
            <v>0</v>
          </cell>
          <cell r="L442">
            <v>0</v>
          </cell>
        </row>
        <row r="443">
          <cell r="C443" t="str">
            <v>Г041400</v>
          </cell>
          <cell r="D443" t="str">
            <v>Техничар одржавања информационих система и технологија</v>
          </cell>
          <cell r="J443">
            <v>0</v>
          </cell>
          <cell r="L443">
            <v>0</v>
          </cell>
        </row>
        <row r="444">
          <cell r="C444" t="str">
            <v>Г041500</v>
          </cell>
          <cell r="D444" t="str">
            <v>Програмер </v>
          </cell>
          <cell r="J444">
            <v>0</v>
          </cell>
          <cell r="L444">
            <v>0</v>
          </cell>
        </row>
        <row r="445">
          <cell r="L445">
            <v>0</v>
          </cell>
        </row>
        <row r="446">
          <cell r="C446" t="str">
            <v>Г050100</v>
          </cell>
          <cell r="D446" t="str">
            <v>Руководилац послова инвестиционог / техничког одржавања</v>
          </cell>
          <cell r="J446">
            <v>0</v>
          </cell>
          <cell r="L446">
            <v>0</v>
          </cell>
        </row>
        <row r="447">
          <cell r="D447" t="str">
            <v>Инжењер / Организатор инвестиционог / техничког одржавања / одржавања уређаја и опреме</v>
          </cell>
          <cell r="L447">
            <v>0</v>
          </cell>
        </row>
        <row r="448">
          <cell r="C448" t="str">
            <v>Г050201</v>
          </cell>
          <cell r="D448" t="str">
            <v>       Инжењер инвестиционог / техничког одржавања / одржавања    уређаја и опреме</v>
          </cell>
          <cell r="J448">
            <v>13.26</v>
          </cell>
          <cell r="L448">
            <v>13.26</v>
          </cell>
        </row>
        <row r="449">
          <cell r="C449" t="str">
            <v>Г050202</v>
          </cell>
          <cell r="D449" t="str">
            <v>       Организатор инвестиционог / техничког одржавања / одржавања уређаја и опреме</v>
          </cell>
          <cell r="J449">
            <v>0</v>
          </cell>
          <cell r="L449">
            <v>0</v>
          </cell>
        </row>
        <row r="450">
          <cell r="C450" t="str">
            <v>Г050300</v>
          </cell>
          <cell r="D450" t="str">
            <v>Техничар инвестиционог / техничког одржавања / одржавања уређаја и опреме</v>
          </cell>
          <cell r="J450">
            <v>10.71</v>
          </cell>
          <cell r="L450">
            <v>10.71</v>
          </cell>
        </row>
        <row r="451">
          <cell r="D451" t="str">
            <v>Домар / мајстор одржавања</v>
          </cell>
          <cell r="L451">
            <v>0</v>
          </cell>
        </row>
        <row r="452">
          <cell r="C452" t="str">
            <v>Г050401</v>
          </cell>
          <cell r="D452" t="str">
            <v>       Домар / мајстор одржавања</v>
          </cell>
          <cell r="J452">
            <v>10.71</v>
          </cell>
          <cell r="L452">
            <v>10.71</v>
          </cell>
        </row>
        <row r="453">
          <cell r="C453" t="str">
            <v>Г050402</v>
          </cell>
          <cell r="D453" t="str">
            <v>       Домар / мајстор одржавања у посебним условима</v>
          </cell>
          <cell r="J453">
            <v>0</v>
          </cell>
          <cell r="L453">
            <v>0</v>
          </cell>
        </row>
        <row r="454">
          <cell r="C454" t="str">
            <v>Г050500</v>
          </cell>
          <cell r="D454" t="str">
            <v>Службеник за заштиту животне средине</v>
          </cell>
          <cell r="J454">
            <v>0</v>
          </cell>
          <cell r="L454">
            <v>0</v>
          </cell>
        </row>
        <row r="455">
          <cell r="C455" t="str">
            <v>Г050600</v>
          </cell>
          <cell r="D455" t="str">
            <v>Сарадник за санитарну контролу</v>
          </cell>
          <cell r="J455">
            <v>0</v>
          </cell>
          <cell r="L455">
            <v>0</v>
          </cell>
        </row>
        <row r="456">
          <cell r="C456" t="str">
            <v>Г050700</v>
          </cell>
          <cell r="D456" t="str">
            <v>Референт за санитарну контролу / заштиту животне средине</v>
          </cell>
          <cell r="J456">
            <v>0</v>
          </cell>
          <cell r="L456">
            <v>0</v>
          </cell>
        </row>
        <row r="457">
          <cell r="C457" t="str">
            <v>Г050800</v>
          </cell>
          <cell r="D457" t="str">
            <v>Руководилац послова безбедности, одбране и ванредних ситуација</v>
          </cell>
          <cell r="J457">
            <v>0</v>
          </cell>
          <cell r="L457">
            <v>0</v>
          </cell>
        </row>
        <row r="458">
          <cell r="C458" t="str">
            <v>Г050900</v>
          </cell>
          <cell r="D458" t="str">
            <v>Руководилац послова заштите, безбедности и здравља на раду</v>
          </cell>
          <cell r="J458">
            <v>0</v>
          </cell>
          <cell r="L458">
            <v>0</v>
          </cell>
        </row>
        <row r="459">
          <cell r="C459" t="str">
            <v>Г051000</v>
          </cell>
          <cell r="D459" t="str">
            <v>Службеник за послове одбране, заштите и безбедности</v>
          </cell>
          <cell r="J459">
            <v>0</v>
          </cell>
          <cell r="L459">
            <v>0</v>
          </cell>
        </row>
        <row r="460">
          <cell r="C460" t="str">
            <v>Г051100</v>
          </cell>
          <cell r="D460" t="str">
            <v>Службеник за послове заштите, безбедности и здравља на раду </v>
          </cell>
          <cell r="J460">
            <v>0</v>
          </cell>
          <cell r="L460">
            <v>0</v>
          </cell>
        </row>
        <row r="461">
          <cell r="C461" t="str">
            <v>Г051200</v>
          </cell>
          <cell r="D461" t="str">
            <v>Референт за заштиту, безбедност и здравља на раду / Референт за заштиту од пожара </v>
          </cell>
          <cell r="J461">
            <v>0</v>
          </cell>
          <cell r="L461">
            <v>0</v>
          </cell>
        </row>
        <row r="462">
          <cell r="C462" t="str">
            <v>Г051300</v>
          </cell>
          <cell r="D462" t="str">
            <v>Ватрогасац</v>
          </cell>
          <cell r="J462">
            <v>8.98</v>
          </cell>
          <cell r="L462">
            <v>8.98</v>
          </cell>
        </row>
        <row r="463">
          <cell r="C463" t="str">
            <v>Г051400</v>
          </cell>
          <cell r="D463" t="str">
            <v>Радник обезбеђења са оружјем / стражар</v>
          </cell>
          <cell r="J463">
            <v>7.34</v>
          </cell>
          <cell r="L463">
            <v>7.34</v>
          </cell>
        </row>
        <row r="464">
          <cell r="D464" t="str">
            <v>Радник обезбеђења без оружја</v>
          </cell>
          <cell r="L464">
            <v>0</v>
          </cell>
        </row>
        <row r="465">
          <cell r="C465" t="str">
            <v>Г051501</v>
          </cell>
          <cell r="D465" t="str">
            <v>       Радник обезбеђења без оружја</v>
          </cell>
          <cell r="J465">
            <v>7.34</v>
          </cell>
          <cell r="L465">
            <v>7.34</v>
          </cell>
        </row>
        <row r="466">
          <cell r="C466" t="str">
            <v>Г051502</v>
          </cell>
          <cell r="D466" t="str">
            <v>       Радник обезбеђења без оружја у посебним условима рада</v>
          </cell>
          <cell r="J466">
            <v>7.34</v>
          </cell>
          <cell r="L466">
            <v>7.34</v>
          </cell>
        </row>
        <row r="467">
          <cell r="D467" t="str">
            <v>Портир / Чувар</v>
          </cell>
          <cell r="L467">
            <v>0</v>
          </cell>
        </row>
        <row r="468">
          <cell r="C468" t="str">
            <v>Г051601</v>
          </cell>
          <cell r="D468" t="str">
            <v>Портир / Чувар</v>
          </cell>
          <cell r="J468">
            <v>7.34</v>
          </cell>
          <cell r="L468">
            <v>7.34</v>
          </cell>
        </row>
        <row r="469">
          <cell r="C469" t="str">
            <v>Г051602</v>
          </cell>
          <cell r="D469" t="str">
            <v>Портир / Чувар у посебним условима рада</v>
          </cell>
          <cell r="J469">
            <v>7.34</v>
          </cell>
          <cell r="L469">
            <v>7.34</v>
          </cell>
        </row>
        <row r="470">
          <cell r="C470" t="str">
            <v>Г051603</v>
          </cell>
          <cell r="D470" t="str">
            <v>Чувар заштићеног подручја / рибочувар</v>
          </cell>
          <cell r="L470">
            <v>0</v>
          </cell>
        </row>
        <row r="471">
          <cell r="L471">
            <v>0</v>
          </cell>
        </row>
        <row r="472">
          <cell r="C472" t="str">
            <v>Г060100</v>
          </cell>
          <cell r="D472" t="str">
            <v>Руководилац послова транспорта и логистике</v>
          </cell>
          <cell r="J472">
            <v>0</v>
          </cell>
          <cell r="L472">
            <v>0</v>
          </cell>
        </row>
        <row r="473">
          <cell r="C473" t="str">
            <v>Г060200</v>
          </cell>
          <cell r="D473" t="str">
            <v>Курир</v>
          </cell>
          <cell r="J473">
            <v>7.34</v>
          </cell>
          <cell r="L473">
            <v>7.34</v>
          </cell>
        </row>
        <row r="474">
          <cell r="D474" t="str">
            <v>Возач</v>
          </cell>
          <cell r="L474">
            <v>0</v>
          </cell>
        </row>
        <row r="475">
          <cell r="C475" t="str">
            <v>Г060301</v>
          </cell>
          <cell r="D475" t="str">
            <v>Возач возила Ф категорије</v>
          </cell>
          <cell r="L475">
            <v>0</v>
          </cell>
        </row>
        <row r="476">
          <cell r="C476" t="str">
            <v>Г060302</v>
          </cell>
          <cell r="D476" t="str">
            <v>Возач возила Б категорије</v>
          </cell>
          <cell r="G476">
            <v>0.41</v>
          </cell>
          <cell r="J476">
            <v>8.98</v>
          </cell>
          <cell r="L476">
            <v>9.39</v>
          </cell>
        </row>
        <row r="477">
          <cell r="C477" t="str">
            <v>Г060303</v>
          </cell>
          <cell r="D477" t="str">
            <v>Возач возила Б категорије у посебним условима рада</v>
          </cell>
          <cell r="L477">
            <v>0</v>
          </cell>
        </row>
        <row r="478">
          <cell r="C478" t="str">
            <v>Г060304</v>
          </cell>
          <cell r="D478" t="str">
            <v>Возач возила Ц категорије</v>
          </cell>
          <cell r="L478">
            <v>0</v>
          </cell>
        </row>
        <row r="479">
          <cell r="C479" t="str">
            <v>Г060305</v>
          </cell>
          <cell r="D479" t="str">
            <v>Возач возила Д категорије</v>
          </cell>
          <cell r="L479">
            <v>0</v>
          </cell>
        </row>
        <row r="480">
          <cell r="C480" t="str">
            <v>Г060306</v>
          </cell>
          <cell r="D480" t="str">
            <v>Возач службеног возила под пратњом </v>
          </cell>
          <cell r="L480">
            <v>0</v>
          </cell>
        </row>
        <row r="481">
          <cell r="C481" t="str">
            <v>Г060400</v>
          </cell>
          <cell r="D481" t="str">
            <v>Диспечер</v>
          </cell>
          <cell r="J481">
            <v>0</v>
          </cell>
          <cell r="L481">
            <v>0</v>
          </cell>
        </row>
        <row r="482">
          <cell r="C482" t="str">
            <v>Г060500</v>
          </cell>
          <cell r="D482" t="str">
            <v>Руковалац грађевинске механизације </v>
          </cell>
          <cell r="J482">
            <v>0</v>
          </cell>
          <cell r="L482">
            <v>0</v>
          </cell>
        </row>
        <row r="483">
          <cell r="C483" t="str">
            <v>Г060600</v>
          </cell>
          <cell r="D483" t="str">
            <v>Руковалац пољопривредне механизације  </v>
          </cell>
          <cell r="J483">
            <v>0</v>
          </cell>
          <cell r="L483">
            <v>0</v>
          </cell>
        </row>
        <row r="484">
          <cell r="C484" t="str">
            <v>Г060700</v>
          </cell>
          <cell r="D484" t="str">
            <v>Руковалац пловног објекта  </v>
          </cell>
          <cell r="J484">
            <v>0</v>
          </cell>
          <cell r="L484">
            <v>0</v>
          </cell>
        </row>
        <row r="485">
          <cell r="C485" t="str">
            <v>Г060800</v>
          </cell>
          <cell r="D485" t="str">
            <v>Помоћник руковаоца пловног објекта </v>
          </cell>
          <cell r="J485">
            <v>0</v>
          </cell>
          <cell r="L485">
            <v>0</v>
          </cell>
        </row>
        <row r="486">
          <cell r="C486" t="str">
            <v>Г060900</v>
          </cell>
          <cell r="D486" t="str">
            <v>Руковалац теретног пловног објекта </v>
          </cell>
          <cell r="J486">
            <v>0</v>
          </cell>
          <cell r="L486">
            <v>0</v>
          </cell>
        </row>
        <row r="487">
          <cell r="C487" t="str">
            <v>Г061000</v>
          </cell>
          <cell r="D487" t="str">
            <v>Помоћник руковаоца теретног пловног објекта </v>
          </cell>
          <cell r="J487">
            <v>0</v>
          </cell>
          <cell r="L487">
            <v>0</v>
          </cell>
        </row>
        <row r="488">
          <cell r="C488" t="str">
            <v>Г061100</v>
          </cell>
          <cell r="D488" t="str">
            <v>Пилот</v>
          </cell>
          <cell r="J488">
            <v>0</v>
          </cell>
          <cell r="L488">
            <v>0</v>
          </cell>
        </row>
        <row r="489">
          <cell r="C489" t="str">
            <v>Г061200</v>
          </cell>
          <cell r="D489" t="str">
            <v>Копилот </v>
          </cell>
          <cell r="J489">
            <v>0</v>
          </cell>
          <cell r="L489">
            <v>0</v>
          </cell>
        </row>
        <row r="490">
          <cell r="C490" t="str">
            <v>Г061300</v>
          </cell>
          <cell r="D490" t="str">
            <v>Управљач теретног авиона</v>
          </cell>
          <cell r="J490">
            <v>0</v>
          </cell>
          <cell r="L490">
            <v>0</v>
          </cell>
        </row>
        <row r="491">
          <cell r="C491" t="str">
            <v>Г061400</v>
          </cell>
          <cell r="D491" t="str">
            <v>Ваздухопловни диспечер  </v>
          </cell>
          <cell r="J491">
            <v>0</v>
          </cell>
          <cell r="L491">
            <v>0</v>
          </cell>
        </row>
        <row r="492">
          <cell r="C492" t="str">
            <v>Г061500</v>
          </cell>
          <cell r="D492" t="str">
            <v>Организатор летачке оперативе </v>
          </cell>
          <cell r="J492">
            <v>0</v>
          </cell>
          <cell r="L492">
            <v>0</v>
          </cell>
        </row>
        <row r="493">
          <cell r="C493" t="str">
            <v>Г061600</v>
          </cell>
          <cell r="D493" t="str">
            <v>Пилот за безбедност </v>
          </cell>
          <cell r="J493">
            <v>0</v>
          </cell>
          <cell r="L493">
            <v>0</v>
          </cell>
        </row>
        <row r="494">
          <cell r="C494" t="str">
            <v>Г061700</v>
          </cell>
          <cell r="D494" t="str">
            <v>Пилот инструктор  </v>
          </cell>
          <cell r="J494">
            <v>0</v>
          </cell>
          <cell r="L494">
            <v>0</v>
          </cell>
        </row>
        <row r="495">
          <cell r="L495">
            <v>0</v>
          </cell>
        </row>
        <row r="496">
          <cell r="C496" t="str">
            <v>Г070100</v>
          </cell>
          <cell r="D496" t="str">
            <v>Руководилац послова у угоститељству / oбјекту</v>
          </cell>
          <cell r="J496">
            <v>0</v>
          </cell>
          <cell r="L496">
            <v>0</v>
          </cell>
        </row>
        <row r="497">
          <cell r="C497" t="str">
            <v>Г070200</v>
          </cell>
          <cell r="D497" t="str">
            <v>Управник ресторана / oбјекта</v>
          </cell>
          <cell r="J497">
            <v>0</v>
          </cell>
          <cell r="L497">
            <v>0</v>
          </cell>
        </row>
        <row r="498">
          <cell r="C498" t="str">
            <v>Г070300</v>
          </cell>
          <cell r="D498" t="str">
            <v>Сарадник у угоститељству / oбјекту</v>
          </cell>
          <cell r="J498">
            <v>0</v>
          </cell>
          <cell r="L498">
            <v>0</v>
          </cell>
        </row>
        <row r="499">
          <cell r="C499" t="str">
            <v>Г070400</v>
          </cell>
          <cell r="D499" t="str">
            <v>Референт у угоститељству / oбјекту</v>
          </cell>
          <cell r="J499">
            <v>0</v>
          </cell>
          <cell r="L499">
            <v>0</v>
          </cell>
        </row>
        <row r="500">
          <cell r="C500" t="str">
            <v>Г070500</v>
          </cell>
          <cell r="D500" t="str">
            <v>Нутрициониста</v>
          </cell>
          <cell r="J500">
            <v>18.7</v>
          </cell>
          <cell r="L500">
            <v>18.7</v>
          </cell>
        </row>
        <row r="501">
          <cell r="C501" t="str">
            <v>Г070600</v>
          </cell>
          <cell r="D501" t="str">
            <v>Шеф кухиње</v>
          </cell>
          <cell r="J501">
            <v>8.98</v>
          </cell>
          <cell r="L501">
            <v>8.98</v>
          </cell>
        </row>
        <row r="502">
          <cell r="C502" t="str">
            <v>Г070700</v>
          </cell>
          <cell r="D502" t="str">
            <v>Главни кувар</v>
          </cell>
          <cell r="J502">
            <v>8.98</v>
          </cell>
          <cell r="L502">
            <v>8.98</v>
          </cell>
        </row>
        <row r="503">
          <cell r="C503" t="str">
            <v>Г070800</v>
          </cell>
          <cell r="D503" t="str">
            <v>Кувар / посластичар</v>
          </cell>
          <cell r="J503">
            <v>8.98</v>
          </cell>
          <cell r="L503">
            <v>8.98</v>
          </cell>
        </row>
        <row r="504">
          <cell r="C504" t="str">
            <v>Г070900</v>
          </cell>
          <cell r="D504" t="str">
            <v>Помоћни кувар</v>
          </cell>
          <cell r="J504">
            <v>8.98</v>
          </cell>
          <cell r="L504">
            <v>8.98</v>
          </cell>
        </row>
        <row r="505">
          <cell r="C505" t="str">
            <v>Г071000</v>
          </cell>
          <cell r="D505" t="str">
            <v>Пекар</v>
          </cell>
          <cell r="L505">
            <v>0</v>
          </cell>
        </row>
        <row r="506">
          <cell r="C506" t="str">
            <v>Г071100</v>
          </cell>
          <cell r="D506" t="str">
            <v>Месар</v>
          </cell>
          <cell r="L506">
            <v>0</v>
          </cell>
        </row>
        <row r="507">
          <cell r="C507" t="str">
            <v>Г071200</v>
          </cell>
          <cell r="D507" t="str">
            <v>Конобар</v>
          </cell>
          <cell r="J507">
            <v>7.34</v>
          </cell>
          <cell r="L507">
            <v>7.34</v>
          </cell>
        </row>
        <row r="508">
          <cell r="D508" t="str">
            <v>Кафе куварица / сервирка</v>
          </cell>
          <cell r="L508">
            <v>0</v>
          </cell>
        </row>
        <row r="509">
          <cell r="C509" t="str">
            <v>Г071301</v>
          </cell>
          <cell r="D509" t="str">
            <v>Кафе куварица</v>
          </cell>
          <cell r="J509">
            <v>7.34</v>
          </cell>
          <cell r="K509">
            <v>9.98</v>
          </cell>
          <cell r="L509">
            <v>7.34</v>
          </cell>
          <cell r="M509">
            <v>9.98</v>
          </cell>
        </row>
        <row r="510">
          <cell r="C510" t="str">
            <v>Г071302</v>
          </cell>
          <cell r="D510" t="str">
            <v>Сервирка</v>
          </cell>
          <cell r="J510">
            <v>7.34</v>
          </cell>
          <cell r="L510">
            <v>7.34</v>
          </cell>
        </row>
        <row r="511">
          <cell r="C511" t="str">
            <v>Г071303</v>
          </cell>
          <cell r="D511" t="str">
            <v>Сервирка у посебним условима рада</v>
          </cell>
          <cell r="J511">
            <v>7.34</v>
          </cell>
          <cell r="L511">
            <v>7.34</v>
          </cell>
        </row>
        <row r="512">
          <cell r="C512" t="str">
            <v>Г071400</v>
          </cell>
          <cell r="D512" t="str">
            <v>Касир</v>
          </cell>
          <cell r="J512">
            <v>0</v>
          </cell>
          <cell r="L512">
            <v>0</v>
          </cell>
        </row>
        <row r="513">
          <cell r="C513" t="str">
            <v>Г071500</v>
          </cell>
          <cell r="D513" t="str">
            <v>Рецепционер</v>
          </cell>
          <cell r="J513">
            <v>10.2</v>
          </cell>
          <cell r="L513">
            <v>10.2</v>
          </cell>
        </row>
        <row r="514">
          <cell r="L514">
            <v>0</v>
          </cell>
        </row>
        <row r="515">
          <cell r="C515" t="str">
            <v>Г080100</v>
          </cell>
          <cell r="D515" t="str">
            <v>Руководилац интерне ревизије</v>
          </cell>
          <cell r="G515">
            <v>0.41</v>
          </cell>
          <cell r="J515">
            <v>18.7</v>
          </cell>
          <cell r="L515">
            <v>19.11</v>
          </cell>
        </row>
        <row r="516">
          <cell r="C516" t="str">
            <v>Г080200</v>
          </cell>
          <cell r="D516" t="str">
            <v>Виши интерни ревизор / Самостални интерни ревизор</v>
          </cell>
          <cell r="J516">
            <v>18.7</v>
          </cell>
          <cell r="L516">
            <v>18.7</v>
          </cell>
        </row>
        <row r="517">
          <cell r="C517" t="str">
            <v>Г080300</v>
          </cell>
          <cell r="D517" t="str">
            <v>Сарадник у интерној ревизији</v>
          </cell>
          <cell r="J517">
            <v>18.7</v>
          </cell>
          <cell r="L517">
            <v>18.7</v>
          </cell>
        </row>
        <row r="518">
          <cell r="C518" t="str">
            <v>Г080400</v>
          </cell>
          <cell r="D518" t="str">
            <v>Координатор послова међународне сарадње</v>
          </cell>
          <cell r="J518">
            <v>18.7</v>
          </cell>
          <cell r="L518">
            <v>18.7</v>
          </cell>
        </row>
        <row r="519">
          <cell r="C519" t="str">
            <v>Г080500</v>
          </cell>
          <cell r="D519" t="str">
            <v>Службеник  за међународну сарадњу</v>
          </cell>
          <cell r="J519">
            <v>18.7</v>
          </cell>
          <cell r="L519">
            <v>18.7</v>
          </cell>
        </row>
        <row r="520">
          <cell r="C520" t="str">
            <v>Г080600</v>
          </cell>
          <cell r="D520" t="str">
            <v>Истраживач / аналитичар</v>
          </cell>
          <cell r="J520">
            <v>18.7</v>
          </cell>
          <cell r="L520">
            <v>18.7</v>
          </cell>
        </row>
        <row r="521">
          <cell r="C521" t="str">
            <v>Г080700</v>
          </cell>
          <cell r="D521" t="str">
            <v>Службеник у истраживањима</v>
          </cell>
          <cell r="J521">
            <v>18.7</v>
          </cell>
          <cell r="L521">
            <v>18.7</v>
          </cell>
        </row>
        <row r="522">
          <cell r="C522" t="str">
            <v>Г080800</v>
          </cell>
          <cell r="D522" t="str">
            <v>Статистичар</v>
          </cell>
          <cell r="J522">
            <v>18.7</v>
          </cell>
          <cell r="L522">
            <v>18.7</v>
          </cell>
        </row>
        <row r="523">
          <cell r="C523" t="str">
            <v>Г080900</v>
          </cell>
          <cell r="D523" t="str">
            <v>Службеник за управљање квалитетом</v>
          </cell>
          <cell r="J523">
            <v>18.7</v>
          </cell>
          <cell r="L523">
            <v>18.7</v>
          </cell>
        </row>
        <row r="524">
          <cell r="C524" t="str">
            <v>Г081000</v>
          </cell>
          <cell r="D524" t="str">
            <v>Кустос ван основних делатности </v>
          </cell>
          <cell r="J524">
            <v>0</v>
          </cell>
          <cell r="L524">
            <v>0</v>
          </cell>
        </row>
        <row r="525">
          <cell r="C525" t="str">
            <v>Г081100</v>
          </cell>
          <cell r="D525" t="str">
            <v>Руководилац послова за односе са јавношћу и маркетинг</v>
          </cell>
          <cell r="J525">
            <v>0</v>
          </cell>
          <cell r="L525">
            <v>0</v>
          </cell>
        </row>
        <row r="526">
          <cell r="C526" t="str">
            <v>Г081200</v>
          </cell>
          <cell r="D526" t="str">
            <v>Службеник за односе са јавношћу и маркетинг</v>
          </cell>
          <cell r="J526">
            <v>0</v>
          </cell>
          <cell r="L526">
            <v>0</v>
          </cell>
        </row>
        <row r="527">
          <cell r="C527" t="str">
            <v>Г081300</v>
          </cell>
          <cell r="D527" t="str">
            <v>Главни и одговорни уредник</v>
          </cell>
          <cell r="J527">
            <v>0</v>
          </cell>
          <cell r="L527">
            <v>0</v>
          </cell>
        </row>
        <row r="528">
          <cell r="C528" t="str">
            <v>Г081400</v>
          </cell>
          <cell r="D528" t="str">
            <v>Новинар</v>
          </cell>
          <cell r="J528">
            <v>0</v>
          </cell>
          <cell r="L528">
            <v>0</v>
          </cell>
        </row>
        <row r="529">
          <cell r="C529" t="str">
            <v>Г081500</v>
          </cell>
          <cell r="D529" t="str">
            <v>Организатор протокола</v>
          </cell>
          <cell r="J529">
            <v>0</v>
          </cell>
          <cell r="L529">
            <v>0</v>
          </cell>
        </row>
        <row r="530">
          <cell r="C530" t="str">
            <v>Г081600</v>
          </cell>
          <cell r="D530" t="str">
            <v>Сарадник у протоколу</v>
          </cell>
          <cell r="J530">
            <v>0</v>
          </cell>
          <cell r="L530">
            <v>0</v>
          </cell>
        </row>
        <row r="531">
          <cell r="C531" t="str">
            <v>Г081700</v>
          </cell>
          <cell r="D531" t="str">
            <v>Преводилац</v>
          </cell>
          <cell r="J531">
            <v>0</v>
          </cell>
          <cell r="L531">
            <v>0</v>
          </cell>
        </row>
        <row r="532">
          <cell r="C532" t="str">
            <v>Г081800</v>
          </cell>
          <cell r="D532" t="str">
            <v>Лектор</v>
          </cell>
          <cell r="J532">
            <v>0</v>
          </cell>
          <cell r="L532">
            <v>0</v>
          </cell>
        </row>
        <row r="533">
          <cell r="C533" t="str">
            <v>Г081900</v>
          </cell>
          <cell r="D533" t="str">
            <v>Организатор промотивних активности / продаје</v>
          </cell>
          <cell r="J533">
            <v>0</v>
          </cell>
          <cell r="L533">
            <v>0</v>
          </cell>
        </row>
        <row r="534">
          <cell r="C534" t="str">
            <v>Г082000</v>
          </cell>
          <cell r="D534" t="str">
            <v>Библиотекар</v>
          </cell>
          <cell r="J534">
            <v>0</v>
          </cell>
          <cell r="L534">
            <v>0</v>
          </cell>
        </row>
        <row r="535">
          <cell r="C535" t="str">
            <v>Г082100</v>
          </cell>
          <cell r="D535" t="str">
            <v>Виши физиотерапеут</v>
          </cell>
          <cell r="J535">
            <v>0</v>
          </cell>
          <cell r="L535">
            <v>0</v>
          </cell>
        </row>
        <row r="536">
          <cell r="C536" t="str">
            <v>Г082200</v>
          </cell>
          <cell r="D536" t="str">
            <v>Сарадник за физичко васпитање / рекреацију / анимацију</v>
          </cell>
          <cell r="J536">
            <v>0</v>
          </cell>
          <cell r="L536">
            <v>0</v>
          </cell>
        </row>
        <row r="537">
          <cell r="C537" t="str">
            <v>Г082300</v>
          </cell>
          <cell r="D537" t="str">
            <v>Организатор / пољопривредних / шумарских послова / хортикултуре</v>
          </cell>
          <cell r="J537">
            <v>0</v>
          </cell>
          <cell r="L537">
            <v>0</v>
          </cell>
        </row>
        <row r="538">
          <cell r="C538" t="str">
            <v>Г082400</v>
          </cell>
          <cell r="D538" t="str">
            <v>Инжењер аудио – видео система и технологија</v>
          </cell>
          <cell r="J538">
            <v>0</v>
          </cell>
          <cell r="L538">
            <v>0</v>
          </cell>
        </row>
        <row r="539">
          <cell r="C539" t="str">
            <v>Г082500</v>
          </cell>
          <cell r="D539" t="str">
            <v>Дизајнер интернет презентација и портала</v>
          </cell>
          <cell r="J539">
            <v>0</v>
          </cell>
          <cell r="L539">
            <v>0</v>
          </cell>
        </row>
        <row r="540">
          <cell r="C540" t="str">
            <v>Г082600</v>
          </cell>
          <cell r="D540" t="str">
            <v>Дизајнер</v>
          </cell>
          <cell r="J540">
            <v>0</v>
          </cell>
          <cell r="L540">
            <v>0</v>
          </cell>
        </row>
        <row r="541">
          <cell r="C541" t="str">
            <v>Г082700</v>
          </cell>
          <cell r="D541" t="str">
            <v>Сарадник графичке обраде текста</v>
          </cell>
          <cell r="J541">
            <v>0</v>
          </cell>
          <cell r="L541">
            <v>0</v>
          </cell>
        </row>
        <row r="542">
          <cell r="C542" t="str">
            <v>Г082800</v>
          </cell>
          <cell r="D542" t="str">
            <v>Инжењер хортикултуре </v>
          </cell>
          <cell r="J542">
            <v>0</v>
          </cell>
          <cell r="L542">
            <v>0</v>
          </cell>
        </row>
        <row r="543">
          <cell r="C543" t="str">
            <v>Г082900</v>
          </cell>
          <cell r="D543" t="str">
            <v>Инжењер производње </v>
          </cell>
          <cell r="J543">
            <v>0</v>
          </cell>
          <cell r="L543">
            <v>0</v>
          </cell>
        </row>
        <row r="544">
          <cell r="C544" t="str">
            <v>Г083000</v>
          </cell>
          <cell r="D544" t="str">
            <v>Сарадник за издаваштво </v>
          </cell>
          <cell r="J544">
            <v>0</v>
          </cell>
          <cell r="L544">
            <v>0</v>
          </cell>
        </row>
        <row r="545">
          <cell r="L545">
            <v>0</v>
          </cell>
        </row>
        <row r="546">
          <cell r="C546" t="str">
            <v>Г090100</v>
          </cell>
          <cell r="D546" t="str">
            <v>Техничар одржавања аудио - видео система и технологија</v>
          </cell>
          <cell r="J546">
            <v>0</v>
          </cell>
          <cell r="L546">
            <v>0</v>
          </cell>
        </row>
        <row r="547">
          <cell r="C547" t="str">
            <v>Г090200</v>
          </cell>
          <cell r="D547" t="str">
            <v>Интернет оператер</v>
          </cell>
          <cell r="J547">
            <v>8.98</v>
          </cell>
          <cell r="L547">
            <v>8.98</v>
          </cell>
        </row>
        <row r="548">
          <cell r="C548" t="str">
            <v>Г090300</v>
          </cell>
          <cell r="D548" t="str">
            <v>Оператер технике</v>
          </cell>
          <cell r="J548">
            <v>8.98</v>
          </cell>
          <cell r="L548">
            <v>8.98</v>
          </cell>
        </row>
        <row r="549">
          <cell r="C549" t="str">
            <v>Г090400</v>
          </cell>
          <cell r="D549" t="str">
            <v>Оператер у контакт центру</v>
          </cell>
          <cell r="J549">
            <v>8.98</v>
          </cell>
          <cell r="L549">
            <v>8.98</v>
          </cell>
        </row>
        <row r="550">
          <cell r="C550" t="str">
            <v>Г090500</v>
          </cell>
          <cell r="D550" t="str">
            <v>Техничар штампе</v>
          </cell>
          <cell r="J550">
            <v>0</v>
          </cell>
          <cell r="L550">
            <v>0</v>
          </cell>
        </row>
        <row r="551">
          <cell r="C551" t="str">
            <v>Г090600</v>
          </cell>
          <cell r="D551" t="str">
            <v>Реализатор промотивних активности</v>
          </cell>
          <cell r="J551">
            <v>0</v>
          </cell>
          <cell r="L551">
            <v>0</v>
          </cell>
        </row>
        <row r="552">
          <cell r="C552" t="str">
            <v>Г090700</v>
          </cell>
          <cell r="D552" t="str">
            <v>Књижничар</v>
          </cell>
          <cell r="J552">
            <v>0</v>
          </cell>
          <cell r="L552">
            <v>0</v>
          </cell>
        </row>
        <row r="553">
          <cell r="C553" t="str">
            <v>Г090800</v>
          </cell>
          <cell r="D553" t="str">
            <v>Књиговезац</v>
          </cell>
          <cell r="J553">
            <v>0</v>
          </cell>
          <cell r="L553">
            <v>0</v>
          </cell>
        </row>
        <row r="554">
          <cell r="C554" t="str">
            <v>Г090900</v>
          </cell>
          <cell r="D554" t="str">
            <v>Књиговезац специјалиста</v>
          </cell>
          <cell r="J554">
            <v>0</v>
          </cell>
          <cell r="L554">
            <v>0</v>
          </cell>
        </row>
        <row r="555">
          <cell r="C555" t="str">
            <v>Г091000</v>
          </cell>
          <cell r="D555" t="str">
            <v>Коректор</v>
          </cell>
          <cell r="J555">
            <v>0</v>
          </cell>
          <cell r="L555">
            <v>0</v>
          </cell>
        </row>
        <row r="556">
          <cell r="C556" t="str">
            <v>Г091100</v>
          </cell>
          <cell r="D556" t="str">
            <v>Дактилограф</v>
          </cell>
          <cell r="J556">
            <v>8.98</v>
          </cell>
          <cell r="L556">
            <v>8.98</v>
          </cell>
        </row>
        <row r="557">
          <cell r="C557" t="str">
            <v>Г091200</v>
          </cell>
          <cell r="D557" t="str">
            <v>Стенограф</v>
          </cell>
          <cell r="J557">
            <v>0</v>
          </cell>
          <cell r="L557">
            <v>0</v>
          </cell>
        </row>
        <row r="558">
          <cell r="C558" t="str">
            <v>Г091300</v>
          </cell>
          <cell r="D558" t="str">
            <v>Спасилац</v>
          </cell>
          <cell r="J558">
            <v>0</v>
          </cell>
          <cell r="L558">
            <v>0</v>
          </cell>
        </row>
        <row r="559">
          <cell r="C559" t="str">
            <v>Г091400</v>
          </cell>
          <cell r="D559" t="str">
            <v>Кројач</v>
          </cell>
          <cell r="J559">
            <v>0</v>
          </cell>
          <cell r="L559">
            <v>0</v>
          </cell>
        </row>
        <row r="560">
          <cell r="C560" t="str">
            <v>Г091500</v>
          </cell>
          <cell r="D560" t="str">
            <v>Техничар пољопривредних / шумарских послова / хортикултуре</v>
          </cell>
          <cell r="J560">
            <v>0</v>
          </cell>
          <cell r="L560">
            <v>0</v>
          </cell>
        </row>
        <row r="561">
          <cell r="C561" t="str">
            <v>Г091600</v>
          </cell>
          <cell r="D561" t="str">
            <v>Техничар у прехрамбеној производњи</v>
          </cell>
          <cell r="J561">
            <v>0</v>
          </cell>
          <cell r="L561">
            <v>0</v>
          </cell>
        </row>
        <row r="562">
          <cell r="C562" t="str">
            <v>Г091700</v>
          </cell>
          <cell r="D562" t="str">
            <v>Техничар  за прање и хемијско чишћење</v>
          </cell>
          <cell r="J562">
            <v>7.34</v>
          </cell>
          <cell r="L562">
            <v>7.34</v>
          </cell>
        </row>
        <row r="563">
          <cell r="D563" t="str">
            <v>Техничар одржавања одеће</v>
          </cell>
          <cell r="L563">
            <v>0</v>
          </cell>
        </row>
        <row r="564">
          <cell r="C564" t="str">
            <v>Г091801</v>
          </cell>
          <cell r="D564" t="str">
            <v>Техничар одржавања одеће</v>
          </cell>
          <cell r="J564">
            <v>7.34</v>
          </cell>
          <cell r="L564">
            <v>7.34</v>
          </cell>
        </row>
        <row r="565">
          <cell r="C565" t="str">
            <v>Г091802</v>
          </cell>
          <cell r="D565" t="str">
            <v>Техничар одржавања одеће у посебним условима рада</v>
          </cell>
          <cell r="J565">
            <v>7.34</v>
          </cell>
          <cell r="L565">
            <v>7.34</v>
          </cell>
        </row>
        <row r="566">
          <cell r="D566" t="str">
            <v>Спремачица</v>
          </cell>
          <cell r="L566">
            <v>0</v>
          </cell>
        </row>
        <row r="567">
          <cell r="C567" t="str">
            <v>Г091901</v>
          </cell>
          <cell r="D567" t="str">
            <v>Спремачица</v>
          </cell>
          <cell r="J567">
            <v>6.18</v>
          </cell>
          <cell r="K567">
            <v>6.83</v>
          </cell>
          <cell r="L567">
            <v>6.18</v>
          </cell>
          <cell r="M567">
            <v>6.83</v>
          </cell>
        </row>
        <row r="568">
          <cell r="C568" t="str">
            <v>Г091902</v>
          </cell>
          <cell r="D568" t="str">
            <v>Спремачица у посебним условима рада</v>
          </cell>
          <cell r="J568">
            <v>6.18</v>
          </cell>
          <cell r="K568">
            <v>6.83</v>
          </cell>
          <cell r="L568">
            <v>6.18</v>
          </cell>
          <cell r="M568">
            <v>6.83</v>
          </cell>
        </row>
        <row r="569">
          <cell r="D569" t="str">
            <v>Чистачица</v>
          </cell>
          <cell r="L569">
            <v>0</v>
          </cell>
        </row>
        <row r="570">
          <cell r="C570" t="str">
            <v>Г092001</v>
          </cell>
          <cell r="D570" t="str">
            <v>Чистачица</v>
          </cell>
          <cell r="J570">
            <v>6.18</v>
          </cell>
          <cell r="K570">
            <v>6.83</v>
          </cell>
          <cell r="L570">
            <v>6.18</v>
          </cell>
          <cell r="M570">
            <v>6.83</v>
          </cell>
        </row>
        <row r="571">
          <cell r="C571" t="str">
            <v>Г092002</v>
          </cell>
          <cell r="D571" t="str">
            <v>Чистачица у посебним условима рада</v>
          </cell>
          <cell r="J571">
            <v>6.18</v>
          </cell>
          <cell r="K571">
            <v>6.83</v>
          </cell>
          <cell r="L571">
            <v>6.18</v>
          </cell>
          <cell r="M571">
            <v>6.83</v>
          </cell>
        </row>
        <row r="572">
          <cell r="D572" t="str">
            <v>Фризер / Берберин</v>
          </cell>
          <cell r="L572">
            <v>0</v>
          </cell>
        </row>
        <row r="573">
          <cell r="C573" t="str">
            <v>Г092101</v>
          </cell>
          <cell r="D573" t="str">
            <v>       Фризер / Берберин</v>
          </cell>
          <cell r="J573">
            <v>0</v>
          </cell>
          <cell r="L573">
            <v>0</v>
          </cell>
        </row>
        <row r="574">
          <cell r="C574" t="str">
            <v>Г092102</v>
          </cell>
          <cell r="D574" t="str">
            <v>Фризер / Берберин у посебним условима рада</v>
          </cell>
          <cell r="J574">
            <v>0</v>
          </cell>
          <cell r="L574">
            <v>0</v>
          </cell>
        </row>
        <row r="575">
          <cell r="C575" t="str">
            <v>Г092200</v>
          </cell>
          <cell r="D575" t="str">
            <v>Помоћни радник</v>
          </cell>
          <cell r="J575">
            <v>5.93</v>
          </cell>
          <cell r="L575">
            <v>5.93</v>
          </cell>
        </row>
        <row r="576">
          <cell r="C576" t="str">
            <v>Г092300</v>
          </cell>
          <cell r="D576" t="str">
            <v>Фотограф </v>
          </cell>
          <cell r="J576">
            <v>0</v>
          </cell>
          <cell r="L576">
            <v>0</v>
          </cell>
        </row>
        <row r="577">
          <cell r="C577" t="str">
            <v>Г092400</v>
          </cell>
          <cell r="D577" t="str">
            <v>Техничар за хортикултуру и воћарство</v>
          </cell>
          <cell r="J577">
            <v>0</v>
          </cell>
          <cell r="L5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7"/>
  <sheetViews>
    <sheetView tabSelected="1" view="pageBreakPreview" zoomScale="60" zoomScaleNormal="85" workbookViewId="0" topLeftCell="C43">
      <selection activeCell="AC6" sqref="AC6"/>
    </sheetView>
  </sheetViews>
  <sheetFormatPr defaultColWidth="9.140625" defaultRowHeight="12.75"/>
  <cols>
    <col min="1" max="1" width="0" style="1" hidden="1" customWidth="1"/>
    <col min="2" max="2" width="7.8515625" style="1" hidden="1" customWidth="1"/>
    <col min="3" max="3" width="11.28125" style="1" customWidth="1"/>
    <col min="4" max="4" width="56.8515625" style="3" customWidth="1"/>
    <col min="5" max="5" width="8.421875" style="4" hidden="1" customWidth="1"/>
    <col min="6" max="6" width="23.421875" style="5" hidden="1" customWidth="1"/>
    <col min="7" max="7" width="9.00390625" style="4" hidden="1" customWidth="1"/>
    <col min="8" max="8" width="9.421875" style="4" hidden="1" customWidth="1"/>
    <col min="9" max="11" width="9.140625" style="4" hidden="1" customWidth="1"/>
    <col min="12" max="12" width="9.57421875" style="4" hidden="1" customWidth="1"/>
    <col min="13" max="15" width="9.7109375" style="4" hidden="1" customWidth="1"/>
    <col min="16" max="16" width="12.28125" style="4" hidden="1" customWidth="1"/>
    <col min="17" max="17" width="12.7109375" style="4" hidden="1" customWidth="1"/>
    <col min="18" max="18" width="15.00390625" style="4" hidden="1" customWidth="1"/>
    <col min="19" max="19" width="10.421875" style="4" hidden="1" customWidth="1"/>
    <col min="20" max="20" width="10.28125" style="4" hidden="1" customWidth="1"/>
    <col min="21" max="21" width="10.57421875" style="4" hidden="1" customWidth="1"/>
    <col min="22" max="22" width="11.57421875" style="4" hidden="1" customWidth="1"/>
    <col min="23" max="23" width="8.57421875" style="4" hidden="1" customWidth="1"/>
    <col min="24" max="24" width="8.28125" style="4" hidden="1" customWidth="1"/>
    <col min="25" max="25" width="8.140625" style="4" hidden="1" customWidth="1"/>
    <col min="26" max="26" width="8.8515625" style="4" hidden="1" customWidth="1"/>
    <col min="27" max="27" width="8.8515625" style="6" customWidth="1"/>
    <col min="28" max="28" width="22.140625" style="3" customWidth="1"/>
    <col min="29" max="29" width="9.28125" style="6" customWidth="1"/>
    <col min="30" max="30" width="7.8515625" style="6" customWidth="1"/>
    <col min="31" max="31" width="8.140625" style="6" customWidth="1"/>
    <col min="32" max="32" width="9.28125" style="6" customWidth="1"/>
    <col min="33" max="33" width="8.140625" style="6" customWidth="1"/>
    <col min="34" max="34" width="11.57421875" style="4" hidden="1" customWidth="1"/>
    <col min="35" max="41" width="8.8515625" style="7" customWidth="1"/>
    <col min="42" max="16384" width="8.8515625" style="1" customWidth="1"/>
  </cols>
  <sheetData>
    <row r="1" ht="18">
      <c r="C1" s="2" t="s">
        <v>0</v>
      </c>
    </row>
    <row r="2" ht="15">
      <c r="C2" s="8" t="s">
        <v>1</v>
      </c>
    </row>
    <row r="3" spans="1:41" s="16" customFormat="1" ht="126" customHeight="1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2" t="s">
        <v>17</v>
      </c>
      <c r="Q3" s="10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0" t="s">
        <v>23</v>
      </c>
      <c r="W3" s="10" t="s">
        <v>24</v>
      </c>
      <c r="X3" s="12" t="s">
        <v>25</v>
      </c>
      <c r="Y3" s="10" t="s">
        <v>26</v>
      </c>
      <c r="Z3" s="10" t="s">
        <v>27</v>
      </c>
      <c r="AA3" s="13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3" t="s">
        <v>34</v>
      </c>
      <c r="AH3" s="13" t="s">
        <v>35</v>
      </c>
      <c r="AI3" s="13" t="s">
        <v>36</v>
      </c>
      <c r="AJ3" s="14" t="s">
        <v>37</v>
      </c>
      <c r="AK3" s="14" t="s">
        <v>38</v>
      </c>
      <c r="AL3" s="14" t="s">
        <v>39</v>
      </c>
      <c r="AM3" s="15" t="s">
        <v>40</v>
      </c>
      <c r="AN3" s="14" t="s">
        <v>41</v>
      </c>
      <c r="AO3" s="14" t="s">
        <v>42</v>
      </c>
    </row>
    <row r="4" spans="1:41" ht="28.5">
      <c r="A4" s="17"/>
      <c r="B4" s="17"/>
      <c r="C4" s="18" t="s">
        <v>43</v>
      </c>
      <c r="D4" s="19" t="s">
        <v>44</v>
      </c>
      <c r="E4" s="20"/>
      <c r="F4" s="21"/>
      <c r="G4" s="22" t="e">
        <v>#NAME?</v>
      </c>
      <c r="H4" s="23" t="e">
        <v>#NAME?</v>
      </c>
      <c r="I4" s="23" t="e">
        <v>#NAME?</v>
      </c>
      <c r="J4" s="23"/>
      <c r="K4" s="23"/>
      <c r="L4" s="24" t="e">
        <v>#NAME?</v>
      </c>
      <c r="M4" s="25" t="e">
        <v>#NAME?</v>
      </c>
      <c r="N4" s="25" t="e">
        <v>#NAME?</v>
      </c>
      <c r="O4" s="25" t="e">
        <v>#NAME?</v>
      </c>
      <c r="P4" s="26">
        <v>2817.35</v>
      </c>
      <c r="Q4" s="26" t="e">
        <v>#NAME?</v>
      </c>
      <c r="R4" s="27" t="e">
        <v>#NAME?</v>
      </c>
      <c r="S4" s="27" t="e">
        <v>#NAME?</v>
      </c>
      <c r="T4" s="27" t="e">
        <v>#NAME?</v>
      </c>
      <c r="U4" s="27" t="e">
        <v>#NAME?</v>
      </c>
      <c r="V4" s="28"/>
      <c r="W4" s="28"/>
      <c r="X4" s="24"/>
      <c r="Y4" s="28"/>
      <c r="Z4" s="28"/>
      <c r="AA4" s="18" t="s">
        <v>45</v>
      </c>
      <c r="AB4" s="29"/>
      <c r="AC4" s="30">
        <v>3.12</v>
      </c>
      <c r="AD4" s="18">
        <v>3.33</v>
      </c>
      <c r="AE4" s="31" t="s">
        <v>46</v>
      </c>
      <c r="AF4" s="31">
        <v>2</v>
      </c>
      <c r="AG4" s="32">
        <v>3.12</v>
      </c>
      <c r="AH4" s="21"/>
      <c r="AI4" s="33"/>
      <c r="AJ4" s="33"/>
      <c r="AK4" s="33"/>
      <c r="AL4" s="33"/>
      <c r="AM4" s="33">
        <f>+AG4*14292.98</f>
        <v>44594.0976</v>
      </c>
      <c r="AN4" s="33"/>
      <c r="AO4" s="34"/>
    </row>
    <row r="5" spans="1:41" ht="28.5">
      <c r="A5" s="17"/>
      <c r="B5" s="17"/>
      <c r="C5" s="35"/>
      <c r="D5" s="36" t="s">
        <v>47</v>
      </c>
      <c r="E5" s="37"/>
      <c r="F5" s="38"/>
      <c r="G5" s="39"/>
      <c r="H5" s="40"/>
      <c r="I5" s="40"/>
      <c r="J5" s="39"/>
      <c r="K5" s="39"/>
      <c r="L5" s="41"/>
      <c r="M5" s="42"/>
      <c r="N5" s="42"/>
      <c r="O5" s="42"/>
      <c r="P5" s="43"/>
      <c r="Q5" s="43"/>
      <c r="R5" s="44"/>
      <c r="S5" s="44"/>
      <c r="T5" s="44"/>
      <c r="U5" s="44"/>
      <c r="V5" s="45"/>
      <c r="W5" s="45"/>
      <c r="X5" s="41"/>
      <c r="Y5" s="45"/>
      <c r="Z5" s="45"/>
      <c r="AA5" s="35"/>
      <c r="AB5" s="36" t="s">
        <v>48</v>
      </c>
      <c r="AC5" s="46"/>
      <c r="AD5" s="35"/>
      <c r="AE5" s="47"/>
      <c r="AF5" s="47"/>
      <c r="AG5" s="48"/>
      <c r="AH5" s="38"/>
      <c r="AI5" s="49">
        <v>48677.01</v>
      </c>
      <c r="AJ5" s="50" t="s">
        <v>49</v>
      </c>
      <c r="AK5" s="51">
        <v>3</v>
      </c>
      <c r="AL5" s="50">
        <v>3.84</v>
      </c>
      <c r="AM5" s="50"/>
      <c r="AN5" s="50">
        <f>+AL5*14292.98</f>
        <v>54885.04319999999</v>
      </c>
      <c r="AO5" s="52">
        <f>((AN5/AI5)-1)*100</f>
        <v>12.75352204254121</v>
      </c>
    </row>
    <row r="6" spans="1:41" ht="15">
      <c r="A6" s="17"/>
      <c r="B6" s="17"/>
      <c r="C6" s="18" t="s">
        <v>50</v>
      </c>
      <c r="D6" s="53" t="s">
        <v>51</v>
      </c>
      <c r="E6" s="20"/>
      <c r="F6" s="21"/>
      <c r="G6" s="22" t="e">
        <v>#NAME?</v>
      </c>
      <c r="H6" s="23" t="e">
        <v>#NAME?</v>
      </c>
      <c r="I6" s="23" t="e">
        <v>#NAME?</v>
      </c>
      <c r="J6" s="23"/>
      <c r="K6" s="23"/>
      <c r="L6" s="24" t="e">
        <v>#NAME?</v>
      </c>
      <c r="M6" s="25" t="e">
        <v>#NAME?</v>
      </c>
      <c r="N6" s="25" t="e">
        <v>#NAME?</v>
      </c>
      <c r="O6" s="25" t="e">
        <v>#NAME?</v>
      </c>
      <c r="P6" s="26">
        <v>2817.35</v>
      </c>
      <c r="Q6" s="26" t="e">
        <v>#NAME?</v>
      </c>
      <c r="R6" s="27" t="e">
        <v>#NAME?</v>
      </c>
      <c r="S6" s="27" t="e">
        <v>#NAME?</v>
      </c>
      <c r="T6" s="27" t="e">
        <v>#NAME?</v>
      </c>
      <c r="U6" s="27" t="e">
        <v>#NAME?</v>
      </c>
      <c r="V6" s="28"/>
      <c r="W6" s="28"/>
      <c r="X6" s="24"/>
      <c r="Y6" s="28"/>
      <c r="Z6" s="28"/>
      <c r="AA6" s="18">
        <v>4</v>
      </c>
      <c r="AB6" s="29"/>
      <c r="AC6" s="30">
        <v>1.47</v>
      </c>
      <c r="AD6" s="18">
        <v>1.54</v>
      </c>
      <c r="AE6" s="31" t="s">
        <v>52</v>
      </c>
      <c r="AF6" s="31">
        <v>1</v>
      </c>
      <c r="AG6" s="32">
        <v>1.47</v>
      </c>
      <c r="AH6" s="21"/>
      <c r="AI6" s="33"/>
      <c r="AJ6" s="33"/>
      <c r="AK6" s="33"/>
      <c r="AL6" s="33"/>
      <c r="AM6" s="33">
        <f>+AG6*14292.98</f>
        <v>21010.6806</v>
      </c>
      <c r="AN6" s="33"/>
      <c r="AO6" s="34"/>
    </row>
    <row r="7" spans="1:41" ht="42" customHeight="1">
      <c r="A7" s="17"/>
      <c r="B7" s="17"/>
      <c r="C7" s="35"/>
      <c r="D7" s="36" t="s">
        <v>53</v>
      </c>
      <c r="E7" s="37"/>
      <c r="F7" s="38"/>
      <c r="G7" s="39"/>
      <c r="H7" s="40"/>
      <c r="I7" s="40"/>
      <c r="J7" s="39"/>
      <c r="K7" s="39"/>
      <c r="L7" s="41"/>
      <c r="M7" s="42"/>
      <c r="N7" s="42"/>
      <c r="O7" s="42"/>
      <c r="P7" s="43"/>
      <c r="Q7" s="43"/>
      <c r="R7" s="44"/>
      <c r="S7" s="44"/>
      <c r="T7" s="44"/>
      <c r="U7" s="44"/>
      <c r="V7" s="45"/>
      <c r="W7" s="45"/>
      <c r="X7" s="41"/>
      <c r="Y7" s="45"/>
      <c r="Z7" s="45"/>
      <c r="AA7" s="35">
        <v>4</v>
      </c>
      <c r="AB7" s="36" t="s">
        <v>54</v>
      </c>
      <c r="AC7" s="46"/>
      <c r="AD7" s="35"/>
      <c r="AE7" s="47"/>
      <c r="AF7" s="47"/>
      <c r="AG7" s="48"/>
      <c r="AH7" s="38"/>
      <c r="AI7" s="49">
        <v>32020.57</v>
      </c>
      <c r="AJ7" s="50" t="s">
        <v>55</v>
      </c>
      <c r="AK7" s="50">
        <v>1</v>
      </c>
      <c r="AL7" s="52">
        <v>2.5</v>
      </c>
      <c r="AM7" s="50"/>
      <c r="AN7" s="50">
        <f>+AL7*14292.98</f>
        <v>35732.45</v>
      </c>
      <c r="AO7" s="52">
        <f>((AN7/AI7)-1)*100</f>
        <v>11.592173406032424</v>
      </c>
    </row>
    <row r="8" spans="1:41" ht="15">
      <c r="A8" s="54"/>
      <c r="B8" s="54" t="s">
        <v>56</v>
      </c>
      <c r="C8" s="55"/>
      <c r="D8" s="56"/>
      <c r="E8" s="57"/>
      <c r="F8" s="58"/>
      <c r="G8" s="59" t="e">
        <v>#NAME?</v>
      </c>
      <c r="H8" s="60" t="e">
        <v>#NAME?</v>
      </c>
      <c r="I8" s="60" t="e">
        <v>#NAME?</v>
      </c>
      <c r="J8" s="60"/>
      <c r="K8" s="60"/>
      <c r="L8" s="61" t="e">
        <v>#NAME?</v>
      </c>
      <c r="M8" s="62" t="e">
        <v>#NAME?</v>
      </c>
      <c r="N8" s="62" t="e">
        <v>#NAME?</v>
      </c>
      <c r="O8" s="62" t="e">
        <v>#NAME?</v>
      </c>
      <c r="P8" s="63">
        <v>2817.35</v>
      </c>
      <c r="Q8" s="63" t="e">
        <v>#NAME?</v>
      </c>
      <c r="R8" s="64" t="e">
        <v>#NAME?</v>
      </c>
      <c r="S8" s="65" t="e">
        <v>#NAME?</v>
      </c>
      <c r="T8" s="65" t="e">
        <v>#NAME?</v>
      </c>
      <c r="U8" s="65" t="e">
        <v>#NAME?</v>
      </c>
      <c r="V8" s="66"/>
      <c r="W8" s="66"/>
      <c r="X8" s="61"/>
      <c r="Y8" s="66"/>
      <c r="Z8" s="66"/>
      <c r="AA8" s="67"/>
      <c r="AB8" s="68"/>
      <c r="AC8" s="69" t="s">
        <v>57</v>
      </c>
      <c r="AD8" s="67" t="s">
        <v>57</v>
      </c>
      <c r="AE8" s="70"/>
      <c r="AF8" s="70"/>
      <c r="AG8" s="70"/>
      <c r="AH8" s="71"/>
      <c r="AI8" s="72"/>
      <c r="AJ8" s="72"/>
      <c r="AK8" s="72"/>
      <c r="AL8" s="72"/>
      <c r="AM8" s="72"/>
      <c r="AN8" s="72"/>
      <c r="AO8" s="72"/>
    </row>
    <row r="9" spans="1:41" ht="15">
      <c r="A9" s="17"/>
      <c r="B9" s="17"/>
      <c r="C9" s="18" t="s">
        <v>58</v>
      </c>
      <c r="D9" s="73" t="s">
        <v>59</v>
      </c>
      <c r="E9" s="20"/>
      <c r="F9" s="21"/>
      <c r="G9" s="22" t="e">
        <v>#NAME?</v>
      </c>
      <c r="H9" s="23" t="e">
        <v>#NAME?</v>
      </c>
      <c r="I9" s="23" t="e">
        <v>#NAME?</v>
      </c>
      <c r="J9" s="23"/>
      <c r="K9" s="23"/>
      <c r="L9" s="24" t="e">
        <v>#NAME?</v>
      </c>
      <c r="M9" s="25" t="e">
        <v>#NAME?</v>
      </c>
      <c r="N9" s="25" t="e">
        <v>#NAME?</v>
      </c>
      <c r="O9" s="25" t="e">
        <v>#NAME?</v>
      </c>
      <c r="P9" s="26">
        <v>2817.35</v>
      </c>
      <c r="Q9" s="26" t="e">
        <v>#NAME?</v>
      </c>
      <c r="R9" s="27" t="e">
        <v>#NAME?</v>
      </c>
      <c r="S9" s="27" t="e">
        <v>#NAME?</v>
      </c>
      <c r="T9" s="27" t="e">
        <v>#NAME?</v>
      </c>
      <c r="U9" s="27" t="e">
        <v>#NAME?</v>
      </c>
      <c r="V9" s="28"/>
      <c r="W9" s="28"/>
      <c r="X9" s="24"/>
      <c r="Y9" s="28"/>
      <c r="Z9" s="28"/>
      <c r="AA9" s="18" t="s">
        <v>45</v>
      </c>
      <c r="AB9" s="29"/>
      <c r="AC9" s="30">
        <v>4.42</v>
      </c>
      <c r="AD9" s="18">
        <v>4.56</v>
      </c>
      <c r="AE9" s="31" t="s">
        <v>60</v>
      </c>
      <c r="AF9" s="31">
        <v>3</v>
      </c>
      <c r="AG9" s="32">
        <v>4.42</v>
      </c>
      <c r="AH9" s="21"/>
      <c r="AI9" s="33"/>
      <c r="AJ9" s="33"/>
      <c r="AK9" s="33"/>
      <c r="AL9" s="33"/>
      <c r="AM9" s="33">
        <f>+AG9*14292.98</f>
        <v>63174.9716</v>
      </c>
      <c r="AN9" s="33"/>
      <c r="AO9" s="34"/>
    </row>
    <row r="10" spans="1:41" ht="28.5">
      <c r="A10" s="17"/>
      <c r="B10" s="17"/>
      <c r="C10" s="45" t="s">
        <v>61</v>
      </c>
      <c r="D10" s="36" t="s">
        <v>62</v>
      </c>
      <c r="E10" s="37"/>
      <c r="F10" s="38"/>
      <c r="G10" s="39"/>
      <c r="H10" s="40"/>
      <c r="I10" s="40"/>
      <c r="J10" s="39"/>
      <c r="K10" s="39"/>
      <c r="L10" s="41"/>
      <c r="M10" s="42"/>
      <c r="N10" s="42"/>
      <c r="O10" s="42"/>
      <c r="P10" s="43"/>
      <c r="Q10" s="43"/>
      <c r="R10" s="44"/>
      <c r="S10" s="44"/>
      <c r="T10" s="44"/>
      <c r="U10" s="44"/>
      <c r="V10" s="45"/>
      <c r="W10" s="45"/>
      <c r="X10" s="41"/>
      <c r="Y10" s="45"/>
      <c r="Z10" s="45"/>
      <c r="AA10" s="35" t="s">
        <v>45</v>
      </c>
      <c r="AB10" s="36" t="s">
        <v>63</v>
      </c>
      <c r="AC10" s="46"/>
      <c r="AD10" s="35"/>
      <c r="AE10" s="47"/>
      <c r="AF10" s="47"/>
      <c r="AG10" s="48"/>
      <c r="AH10" s="38"/>
      <c r="AI10" s="49">
        <v>49739.576</v>
      </c>
      <c r="AJ10" s="50" t="s">
        <v>60</v>
      </c>
      <c r="AK10" s="51">
        <v>1</v>
      </c>
      <c r="AL10" s="50">
        <v>3.86</v>
      </c>
      <c r="AM10" s="50"/>
      <c r="AN10" s="50">
        <f>+AL10*14292.98</f>
        <v>55170.902799999996</v>
      </c>
      <c r="AO10" s="52">
        <f>((AN10/AI10)-1)*100</f>
        <v>10.919527741852875</v>
      </c>
    </row>
    <row r="11" spans="1:41" ht="28.5">
      <c r="A11" s="17"/>
      <c r="B11" s="17"/>
      <c r="C11" s="18" t="s">
        <v>64</v>
      </c>
      <c r="D11" s="19" t="s">
        <v>65</v>
      </c>
      <c r="E11" s="74"/>
      <c r="F11" s="21"/>
      <c r="G11" s="22" t="e">
        <v>#NAME?</v>
      </c>
      <c r="H11" s="23" t="e">
        <v>#NAME?</v>
      </c>
      <c r="I11" s="23" t="e">
        <v>#NAME?</v>
      </c>
      <c r="J11" s="22"/>
      <c r="K11" s="22"/>
      <c r="L11" s="24" t="e">
        <v>#NAME?</v>
      </c>
      <c r="M11" s="25" t="e">
        <v>#NAME?</v>
      </c>
      <c r="N11" s="25" t="e">
        <v>#NAME?</v>
      </c>
      <c r="O11" s="25" t="e">
        <v>#NAME?</v>
      </c>
      <c r="P11" s="26">
        <v>2817.35</v>
      </c>
      <c r="Q11" s="26" t="e">
        <v>#NAME?</v>
      </c>
      <c r="R11" s="27" t="e">
        <v>#NAME?</v>
      </c>
      <c r="S11" s="27" t="e">
        <v>#NAME?</v>
      </c>
      <c r="T11" s="27" t="e">
        <v>#NAME?</v>
      </c>
      <c r="U11" s="27" t="e">
        <v>#NAME?</v>
      </c>
      <c r="V11" s="28"/>
      <c r="W11" s="28"/>
      <c r="X11" s="24"/>
      <c r="Y11" s="28"/>
      <c r="Z11" s="28"/>
      <c r="AA11" s="18" t="s">
        <v>45</v>
      </c>
      <c r="AB11" s="29"/>
      <c r="AC11" s="30">
        <v>3.12</v>
      </c>
      <c r="AD11" s="18">
        <v>3.33</v>
      </c>
      <c r="AE11" s="31" t="s">
        <v>46</v>
      </c>
      <c r="AF11" s="31">
        <v>2</v>
      </c>
      <c r="AG11" s="32">
        <v>3.12</v>
      </c>
      <c r="AH11" s="21"/>
      <c r="AI11" s="33"/>
      <c r="AJ11" s="33"/>
      <c r="AK11" s="33"/>
      <c r="AL11" s="33"/>
      <c r="AM11" s="33">
        <f>+AG11*14292.98</f>
        <v>44594.0976</v>
      </c>
      <c r="AN11" s="33"/>
      <c r="AO11" s="34"/>
    </row>
    <row r="12" spans="1:41" ht="28.5">
      <c r="A12" s="17"/>
      <c r="B12" s="17"/>
      <c r="C12" s="35"/>
      <c r="D12" s="36" t="s">
        <v>66</v>
      </c>
      <c r="E12" s="37"/>
      <c r="F12" s="38"/>
      <c r="G12" s="39"/>
      <c r="H12" s="40"/>
      <c r="I12" s="40"/>
      <c r="J12" s="39"/>
      <c r="K12" s="39"/>
      <c r="L12" s="41"/>
      <c r="M12" s="42"/>
      <c r="N12" s="42"/>
      <c r="O12" s="42"/>
      <c r="P12" s="43"/>
      <c r="Q12" s="43"/>
      <c r="R12" s="44"/>
      <c r="S12" s="44"/>
      <c r="T12" s="44"/>
      <c r="U12" s="44"/>
      <c r="V12" s="45"/>
      <c r="W12" s="45"/>
      <c r="X12" s="41"/>
      <c r="Y12" s="45"/>
      <c r="Z12" s="45"/>
      <c r="AA12" s="35"/>
      <c r="AB12" s="36" t="s">
        <v>67</v>
      </c>
      <c r="AC12" s="46"/>
      <c r="AD12" s="35"/>
      <c r="AE12" s="47"/>
      <c r="AF12" s="47"/>
      <c r="AG12" s="48"/>
      <c r="AH12" s="38"/>
      <c r="AI12" s="49">
        <v>48677.01</v>
      </c>
      <c r="AJ12" s="50" t="s">
        <v>49</v>
      </c>
      <c r="AK12" s="51">
        <v>3</v>
      </c>
      <c r="AL12" s="50">
        <v>3.84</v>
      </c>
      <c r="AM12" s="50"/>
      <c r="AN12" s="50">
        <f>+AL12*14292.98</f>
        <v>54885.04319999999</v>
      </c>
      <c r="AO12" s="52">
        <f>((AN12/AI12)-1)*100</f>
        <v>12.75352204254121</v>
      </c>
    </row>
    <row r="13" spans="1:41" ht="15">
      <c r="A13" s="17"/>
      <c r="B13" s="17"/>
      <c r="C13" s="18" t="s">
        <v>68</v>
      </c>
      <c r="D13" s="73" t="s">
        <v>63</v>
      </c>
      <c r="E13" s="74"/>
      <c r="F13" s="21"/>
      <c r="G13" s="22" t="e">
        <v>#NAME?</v>
      </c>
      <c r="H13" s="23" t="e">
        <v>#NAME?</v>
      </c>
      <c r="I13" s="23" t="e">
        <v>#NAME?</v>
      </c>
      <c r="J13" s="22"/>
      <c r="K13" s="22"/>
      <c r="L13" s="24" t="e">
        <v>#NAME?</v>
      </c>
      <c r="M13" s="25" t="e">
        <v>#NAME?</v>
      </c>
      <c r="N13" s="25" t="e">
        <v>#NAME?</v>
      </c>
      <c r="O13" s="25" t="e">
        <v>#NAME?</v>
      </c>
      <c r="P13" s="26">
        <v>2817.35</v>
      </c>
      <c r="Q13" s="26" t="e">
        <v>#NAME?</v>
      </c>
      <c r="R13" s="27" t="e">
        <v>#NAME?</v>
      </c>
      <c r="S13" s="27" t="e">
        <v>#NAME?</v>
      </c>
      <c r="T13" s="27" t="e">
        <v>#NAME?</v>
      </c>
      <c r="U13" s="27" t="e">
        <v>#NAME?</v>
      </c>
      <c r="V13" s="28"/>
      <c r="W13" s="28"/>
      <c r="X13" s="24"/>
      <c r="Y13" s="28"/>
      <c r="Z13" s="28"/>
      <c r="AA13" s="18" t="s">
        <v>69</v>
      </c>
      <c r="AB13" s="73" t="s">
        <v>70</v>
      </c>
      <c r="AC13" s="30">
        <v>2.43</v>
      </c>
      <c r="AD13" s="18">
        <v>2.58</v>
      </c>
      <c r="AE13" s="31" t="s">
        <v>55</v>
      </c>
      <c r="AF13" s="31">
        <v>1</v>
      </c>
      <c r="AG13" s="32">
        <v>2.43</v>
      </c>
      <c r="AH13" s="21"/>
      <c r="AI13" s="33"/>
      <c r="AJ13" s="33"/>
      <c r="AK13" s="33"/>
      <c r="AL13" s="33"/>
      <c r="AM13" s="33">
        <f>+AG13*14292.98</f>
        <v>34731.9414</v>
      </c>
      <c r="AN13" s="33"/>
      <c r="AO13" s="34"/>
    </row>
    <row r="14" spans="1:41" ht="15">
      <c r="A14" s="17"/>
      <c r="B14" s="17"/>
      <c r="C14" s="75" t="s">
        <v>71</v>
      </c>
      <c r="D14" s="76" t="s">
        <v>72</v>
      </c>
      <c r="E14" s="37"/>
      <c r="F14" s="38"/>
      <c r="G14" s="39"/>
      <c r="H14" s="40"/>
      <c r="I14" s="40"/>
      <c r="J14" s="39"/>
      <c r="K14" s="39"/>
      <c r="L14" s="41"/>
      <c r="M14" s="42"/>
      <c r="N14" s="42"/>
      <c r="O14" s="42"/>
      <c r="P14" s="43"/>
      <c r="Q14" s="43"/>
      <c r="R14" s="44"/>
      <c r="S14" s="44"/>
      <c r="T14" s="44"/>
      <c r="U14" s="44"/>
      <c r="V14" s="45"/>
      <c r="W14" s="45"/>
      <c r="X14" s="41"/>
      <c r="Y14" s="45"/>
      <c r="Z14" s="45"/>
      <c r="AA14" s="35" t="s">
        <v>45</v>
      </c>
      <c r="AB14" s="36" t="s">
        <v>63</v>
      </c>
      <c r="AC14" s="46"/>
      <c r="AD14" s="35"/>
      <c r="AE14" s="47"/>
      <c r="AF14" s="47"/>
      <c r="AG14" s="48"/>
      <c r="AH14" s="38"/>
      <c r="AI14" s="49">
        <v>49739.576</v>
      </c>
      <c r="AJ14" s="50" t="s">
        <v>60</v>
      </c>
      <c r="AK14" s="51">
        <v>1</v>
      </c>
      <c r="AL14" s="50">
        <v>3.86</v>
      </c>
      <c r="AM14" s="50"/>
      <c r="AN14" s="50">
        <f>+AL14*14292.98</f>
        <v>55170.902799999996</v>
      </c>
      <c r="AO14" s="52">
        <f>((AN14/AI14)-1)*100</f>
        <v>10.919527741852875</v>
      </c>
    </row>
    <row r="15" spans="1:41" ht="15">
      <c r="A15" s="17"/>
      <c r="B15" s="17"/>
      <c r="C15" s="77"/>
      <c r="D15" s="76" t="s">
        <v>72</v>
      </c>
      <c r="E15" s="37"/>
      <c r="F15" s="38"/>
      <c r="G15" s="39"/>
      <c r="H15" s="40"/>
      <c r="I15" s="40"/>
      <c r="J15" s="39"/>
      <c r="K15" s="39"/>
      <c r="L15" s="41"/>
      <c r="M15" s="42"/>
      <c r="N15" s="42"/>
      <c r="O15" s="42"/>
      <c r="P15" s="43"/>
      <c r="Q15" s="43"/>
      <c r="R15" s="44"/>
      <c r="S15" s="44"/>
      <c r="T15" s="44"/>
      <c r="U15" s="44"/>
      <c r="V15" s="45"/>
      <c r="W15" s="45"/>
      <c r="X15" s="41"/>
      <c r="Y15" s="45"/>
      <c r="Z15" s="45"/>
      <c r="AA15" s="35" t="s">
        <v>69</v>
      </c>
      <c r="AB15" s="36" t="s">
        <v>70</v>
      </c>
      <c r="AC15" s="46"/>
      <c r="AD15" s="35"/>
      <c r="AE15" s="47"/>
      <c r="AF15" s="47"/>
      <c r="AG15" s="48"/>
      <c r="AH15" s="38"/>
      <c r="AI15" s="49">
        <v>39429.814000000006</v>
      </c>
      <c r="AJ15" s="50" t="s">
        <v>46</v>
      </c>
      <c r="AK15" s="50">
        <v>2</v>
      </c>
      <c r="AL15" s="50">
        <v>3.31</v>
      </c>
      <c r="AM15" s="50"/>
      <c r="AN15" s="50">
        <f>+AL15*14292.98</f>
        <v>47309.7638</v>
      </c>
      <c r="AO15" s="52">
        <f>((AN15/AI15)-1)*100</f>
        <v>19.984750118273432</v>
      </c>
    </row>
    <row r="16" spans="1:41" ht="15">
      <c r="A16" s="17"/>
      <c r="B16" s="17"/>
      <c r="C16" s="78"/>
      <c r="D16" s="76" t="s">
        <v>72</v>
      </c>
      <c r="E16" s="37"/>
      <c r="F16" s="38"/>
      <c r="G16" s="39"/>
      <c r="H16" s="40"/>
      <c r="I16" s="40"/>
      <c r="J16" s="39"/>
      <c r="K16" s="39"/>
      <c r="L16" s="41"/>
      <c r="M16" s="42"/>
      <c r="N16" s="42"/>
      <c r="O16" s="42"/>
      <c r="P16" s="43"/>
      <c r="Q16" s="43"/>
      <c r="R16" s="44"/>
      <c r="S16" s="44"/>
      <c r="T16" s="44"/>
      <c r="U16" s="44"/>
      <c r="V16" s="45"/>
      <c r="W16" s="45"/>
      <c r="X16" s="41"/>
      <c r="Y16" s="45"/>
      <c r="Z16" s="45"/>
      <c r="AA16" s="35">
        <v>4</v>
      </c>
      <c r="AB16" s="36" t="s">
        <v>70</v>
      </c>
      <c r="AC16" s="46"/>
      <c r="AD16" s="35"/>
      <c r="AE16" s="47"/>
      <c r="AF16" s="47"/>
      <c r="AG16" s="48"/>
      <c r="AH16" s="38"/>
      <c r="AI16" s="49">
        <v>32020.57</v>
      </c>
      <c r="AJ16" s="50" t="s">
        <v>55</v>
      </c>
      <c r="AK16" s="50">
        <v>2</v>
      </c>
      <c r="AL16" s="50">
        <v>2.75</v>
      </c>
      <c r="AM16" s="50"/>
      <c r="AN16" s="50">
        <f>+AL16*14292.98</f>
        <v>39305.695</v>
      </c>
      <c r="AO16" s="52">
        <f>((AN16/AI16)-1)*100</f>
        <v>22.75139074663568</v>
      </c>
    </row>
    <row r="17" spans="1:41" ht="15">
      <c r="A17" s="17"/>
      <c r="B17" s="17"/>
      <c r="C17" s="18" t="s">
        <v>73</v>
      </c>
      <c r="D17" s="73" t="s">
        <v>74</v>
      </c>
      <c r="E17" s="74"/>
      <c r="F17" s="21"/>
      <c r="G17" s="22" t="e">
        <v>#NAME?</v>
      </c>
      <c r="H17" s="23" t="e">
        <v>#NAME?</v>
      </c>
      <c r="I17" s="23" t="e">
        <v>#NAME?</v>
      </c>
      <c r="J17" s="22"/>
      <c r="K17" s="22"/>
      <c r="L17" s="24" t="e">
        <v>#NAME?</v>
      </c>
      <c r="M17" s="25" t="e">
        <v>#NAME?</v>
      </c>
      <c r="N17" s="25" t="e">
        <v>#NAME?</v>
      </c>
      <c r="O17" s="25" t="e">
        <v>#NAME?</v>
      </c>
      <c r="P17" s="26">
        <v>2817.35</v>
      </c>
      <c r="Q17" s="26" t="e">
        <v>#NAME?</v>
      </c>
      <c r="R17" s="27" t="e">
        <v>#NAME?</v>
      </c>
      <c r="S17" s="27" t="e">
        <v>#NAME?</v>
      </c>
      <c r="T17" s="27" t="e">
        <v>#NAME?</v>
      </c>
      <c r="U17" s="27" t="e">
        <v>#NAME?</v>
      </c>
      <c r="V17" s="28"/>
      <c r="W17" s="28"/>
      <c r="X17" s="24"/>
      <c r="Y17" s="28"/>
      <c r="Z17" s="28"/>
      <c r="AA17" s="18">
        <v>4</v>
      </c>
      <c r="AB17" s="29"/>
      <c r="AC17" s="30">
        <v>1.87</v>
      </c>
      <c r="AD17" s="18">
        <v>1.97</v>
      </c>
      <c r="AE17" s="31" t="s">
        <v>75</v>
      </c>
      <c r="AF17" s="31">
        <v>1</v>
      </c>
      <c r="AG17" s="32">
        <v>1.87</v>
      </c>
      <c r="AH17" s="21"/>
      <c r="AI17" s="33"/>
      <c r="AJ17" s="33"/>
      <c r="AK17" s="33"/>
      <c r="AL17" s="33"/>
      <c r="AM17" s="33">
        <f>+AG17*14292.98</f>
        <v>26727.872600000002</v>
      </c>
      <c r="AN17" s="33"/>
      <c r="AO17" s="34"/>
    </row>
    <row r="18" spans="1:41" ht="42" customHeight="1">
      <c r="A18" s="17"/>
      <c r="B18" s="17"/>
      <c r="C18" s="35"/>
      <c r="D18" s="36" t="s">
        <v>76</v>
      </c>
      <c r="E18" s="37"/>
      <c r="F18" s="38"/>
      <c r="G18" s="39"/>
      <c r="H18" s="40"/>
      <c r="I18" s="40"/>
      <c r="J18" s="39"/>
      <c r="K18" s="39"/>
      <c r="L18" s="41"/>
      <c r="M18" s="42"/>
      <c r="N18" s="42"/>
      <c r="O18" s="42"/>
      <c r="P18" s="43"/>
      <c r="Q18" s="43"/>
      <c r="R18" s="44"/>
      <c r="S18" s="44"/>
      <c r="T18" s="44"/>
      <c r="U18" s="44"/>
      <c r="V18" s="45"/>
      <c r="W18" s="45"/>
      <c r="X18" s="41"/>
      <c r="Y18" s="45"/>
      <c r="Z18" s="45"/>
      <c r="AA18" s="35" t="s">
        <v>45</v>
      </c>
      <c r="AB18" s="36"/>
      <c r="AC18" s="46"/>
      <c r="AD18" s="35"/>
      <c r="AE18" s="47"/>
      <c r="AF18" s="47"/>
      <c r="AG18" s="48"/>
      <c r="AH18" s="38"/>
      <c r="AI18" s="49">
        <v>49739.576</v>
      </c>
      <c r="AJ18" s="50" t="s">
        <v>49</v>
      </c>
      <c r="AK18" s="50">
        <v>3</v>
      </c>
      <c r="AL18" s="52">
        <v>3.84</v>
      </c>
      <c r="AM18" s="50"/>
      <c r="AN18" s="50">
        <f>+AL18*14292.98</f>
        <v>54885.04319999999</v>
      </c>
      <c r="AO18" s="52">
        <f>((AN18/AI18)-1)*100</f>
        <v>10.344815162879527</v>
      </c>
    </row>
    <row r="19" spans="1:41" ht="57" customHeight="1">
      <c r="A19" s="17"/>
      <c r="B19" s="17"/>
      <c r="C19" s="35"/>
      <c r="D19" s="36" t="s">
        <v>76</v>
      </c>
      <c r="E19" s="37"/>
      <c r="F19" s="38"/>
      <c r="G19" s="39"/>
      <c r="H19" s="40"/>
      <c r="I19" s="40"/>
      <c r="J19" s="39"/>
      <c r="K19" s="39"/>
      <c r="L19" s="41"/>
      <c r="M19" s="42"/>
      <c r="N19" s="42"/>
      <c r="O19" s="42"/>
      <c r="P19" s="43"/>
      <c r="Q19" s="43"/>
      <c r="R19" s="44"/>
      <c r="S19" s="44"/>
      <c r="T19" s="44"/>
      <c r="U19" s="44"/>
      <c r="V19" s="45"/>
      <c r="W19" s="45"/>
      <c r="X19" s="41"/>
      <c r="Y19" s="45"/>
      <c r="Z19" s="45"/>
      <c r="AA19" s="35" t="s">
        <v>69</v>
      </c>
      <c r="AB19" s="36" t="s">
        <v>77</v>
      </c>
      <c r="AC19" s="46"/>
      <c r="AD19" s="35"/>
      <c r="AE19" s="47"/>
      <c r="AF19" s="47"/>
      <c r="AG19" s="48"/>
      <c r="AH19" s="38"/>
      <c r="AI19" s="49">
        <v>39429.814000000006</v>
      </c>
      <c r="AJ19" s="50" t="s">
        <v>46</v>
      </c>
      <c r="AK19" s="50">
        <v>1</v>
      </c>
      <c r="AL19" s="52">
        <v>3</v>
      </c>
      <c r="AM19" s="50"/>
      <c r="AN19" s="50">
        <f>+AL19*14292.98</f>
        <v>42878.94</v>
      </c>
      <c r="AO19" s="52">
        <f>((AN19/AI19)-1)*100</f>
        <v>8.747507660066557</v>
      </c>
    </row>
    <row r="20" spans="1:41" ht="144.75" customHeight="1">
      <c r="A20" s="17"/>
      <c r="B20" s="17"/>
      <c r="C20" s="35"/>
      <c r="D20" s="36" t="s">
        <v>76</v>
      </c>
      <c r="E20" s="37"/>
      <c r="F20" s="38"/>
      <c r="G20" s="39"/>
      <c r="H20" s="40"/>
      <c r="I20" s="40"/>
      <c r="J20" s="39"/>
      <c r="K20" s="39"/>
      <c r="L20" s="41"/>
      <c r="M20" s="42"/>
      <c r="N20" s="42"/>
      <c r="O20" s="42"/>
      <c r="P20" s="43"/>
      <c r="Q20" s="43"/>
      <c r="R20" s="44"/>
      <c r="S20" s="44"/>
      <c r="T20" s="44"/>
      <c r="U20" s="44"/>
      <c r="V20" s="45"/>
      <c r="W20" s="45"/>
      <c r="X20" s="41"/>
      <c r="Y20" s="45"/>
      <c r="Z20" s="45"/>
      <c r="AA20" s="35">
        <v>4</v>
      </c>
      <c r="AB20" s="36" t="s">
        <v>78</v>
      </c>
      <c r="AC20" s="46"/>
      <c r="AD20" s="35"/>
      <c r="AE20" s="47"/>
      <c r="AF20" s="47"/>
      <c r="AG20" s="48"/>
      <c r="AH20" s="38"/>
      <c r="AI20" s="49">
        <v>24754.916</v>
      </c>
      <c r="AJ20" s="50" t="s">
        <v>55</v>
      </c>
      <c r="AK20" s="50">
        <v>1</v>
      </c>
      <c r="AL20" s="52">
        <v>2.5</v>
      </c>
      <c r="AM20" s="50"/>
      <c r="AN20" s="50">
        <f>+AL20*14292.98</f>
        <v>35732.45</v>
      </c>
      <c r="AO20" s="52">
        <f>((AN20/AI20)-1)*100</f>
        <v>44.34486467253613</v>
      </c>
    </row>
    <row r="21" spans="1:41" ht="15">
      <c r="A21" s="17"/>
      <c r="B21" s="17"/>
      <c r="C21" s="18" t="s">
        <v>79</v>
      </c>
      <c r="D21" s="73" t="s">
        <v>80</v>
      </c>
      <c r="E21" s="74"/>
      <c r="F21" s="21"/>
      <c r="G21" s="22" t="e">
        <v>#NAME?</v>
      </c>
      <c r="H21" s="23" t="e">
        <v>#NAME?</v>
      </c>
      <c r="I21" s="23" t="e">
        <v>#NAME?</v>
      </c>
      <c r="J21" s="22"/>
      <c r="K21" s="22"/>
      <c r="L21" s="24" t="e">
        <v>#NAME?</v>
      </c>
      <c r="M21" s="25" t="e">
        <v>#NAME?</v>
      </c>
      <c r="N21" s="25" t="e">
        <v>#NAME?</v>
      </c>
      <c r="O21" s="25" t="e">
        <v>#NAME?</v>
      </c>
      <c r="P21" s="26">
        <v>2817.35</v>
      </c>
      <c r="Q21" s="26" t="e">
        <v>#NAME?</v>
      </c>
      <c r="R21" s="27" t="e">
        <v>#NAME?</v>
      </c>
      <c r="S21" s="27" t="e">
        <v>#NAME?</v>
      </c>
      <c r="T21" s="27" t="e">
        <v>#NAME?</v>
      </c>
      <c r="U21" s="27" t="e">
        <v>#NAME?</v>
      </c>
      <c r="V21" s="28"/>
      <c r="W21" s="28"/>
      <c r="X21" s="24"/>
      <c r="Y21" s="28"/>
      <c r="Z21" s="28"/>
      <c r="AA21" s="18">
        <v>4</v>
      </c>
      <c r="AB21" s="29"/>
      <c r="AC21" s="30">
        <v>1.87</v>
      </c>
      <c r="AD21" s="18">
        <v>1.97</v>
      </c>
      <c r="AE21" s="31" t="s">
        <v>75</v>
      </c>
      <c r="AF21" s="31">
        <v>1</v>
      </c>
      <c r="AG21" s="32">
        <v>1.87</v>
      </c>
      <c r="AH21" s="21"/>
      <c r="AI21" s="33"/>
      <c r="AJ21" s="33"/>
      <c r="AK21" s="33"/>
      <c r="AL21" s="33"/>
      <c r="AM21" s="33">
        <f>+AG21*14292.98</f>
        <v>26727.872600000002</v>
      </c>
      <c r="AN21" s="33"/>
      <c r="AO21" s="34"/>
    </row>
    <row r="22" spans="1:41" ht="52.5" customHeight="1">
      <c r="A22" s="17"/>
      <c r="B22" s="17"/>
      <c r="C22" s="35"/>
      <c r="D22" s="76"/>
      <c r="E22" s="37"/>
      <c r="F22" s="38"/>
      <c r="G22" s="39"/>
      <c r="H22" s="40"/>
      <c r="I22" s="40"/>
      <c r="J22" s="39"/>
      <c r="K22" s="39"/>
      <c r="L22" s="41"/>
      <c r="M22" s="42"/>
      <c r="N22" s="42"/>
      <c r="O22" s="42"/>
      <c r="P22" s="43"/>
      <c r="Q22" s="43"/>
      <c r="R22" s="44"/>
      <c r="S22" s="44"/>
      <c r="T22" s="44"/>
      <c r="U22" s="44"/>
      <c r="V22" s="45"/>
      <c r="W22" s="45"/>
      <c r="X22" s="41"/>
      <c r="Y22" s="45"/>
      <c r="Z22" s="45"/>
      <c r="AA22" s="35"/>
      <c r="AB22" s="36" t="s">
        <v>81</v>
      </c>
      <c r="AC22" s="46"/>
      <c r="AD22" s="35"/>
      <c r="AE22" s="47"/>
      <c r="AF22" s="47"/>
      <c r="AG22" s="48"/>
      <c r="AH22" s="38"/>
      <c r="AI22" s="49">
        <v>24754.916</v>
      </c>
      <c r="AJ22" s="50" t="s">
        <v>55</v>
      </c>
      <c r="AK22" s="50">
        <v>1</v>
      </c>
      <c r="AL22" s="50">
        <v>2.43</v>
      </c>
      <c r="AM22" s="50"/>
      <c r="AN22" s="50">
        <f>+AL22*14292.98</f>
        <v>34731.9414</v>
      </c>
      <c r="AO22" s="52">
        <f>((AN22/AI22)-1)*100</f>
        <v>40.30320846170514</v>
      </c>
    </row>
    <row r="23" spans="1:41" ht="15">
      <c r="A23" s="17"/>
      <c r="B23" s="17"/>
      <c r="C23" s="79" t="s">
        <v>82</v>
      </c>
      <c r="D23" s="73" t="s">
        <v>83</v>
      </c>
      <c r="E23" s="80"/>
      <c r="F23" s="21"/>
      <c r="G23" s="22" t="e">
        <v>#NAME?</v>
      </c>
      <c r="H23" s="23" t="e">
        <v>#NAME?</v>
      </c>
      <c r="I23" s="23" t="e">
        <v>#NAME?</v>
      </c>
      <c r="J23" s="23"/>
      <c r="K23" s="23"/>
      <c r="L23" s="24" t="e">
        <v>#NAME?</v>
      </c>
      <c r="M23" s="25" t="e">
        <v>#NAME?</v>
      </c>
      <c r="N23" s="25" t="e">
        <v>#NAME?</v>
      </c>
      <c r="O23" s="25" t="e">
        <v>#NAME?</v>
      </c>
      <c r="P23" s="26">
        <v>2817.35</v>
      </c>
      <c r="Q23" s="26" t="e">
        <v>#NAME?</v>
      </c>
      <c r="R23" s="27" t="e">
        <v>#NAME?</v>
      </c>
      <c r="S23" s="27" t="e">
        <v>#NAME?</v>
      </c>
      <c r="T23" s="27" t="e">
        <v>#NAME?</v>
      </c>
      <c r="U23" s="27" t="e">
        <v>#NAME?</v>
      </c>
      <c r="V23" s="28"/>
      <c r="W23" s="28"/>
      <c r="X23" s="24"/>
      <c r="Y23" s="28"/>
      <c r="Z23" s="28"/>
      <c r="AA23" s="18">
        <v>4</v>
      </c>
      <c r="AB23" s="29"/>
      <c r="AC23" s="30">
        <v>1.87</v>
      </c>
      <c r="AD23" s="18">
        <v>1.97</v>
      </c>
      <c r="AE23" s="31" t="s">
        <v>75</v>
      </c>
      <c r="AF23" s="31">
        <v>1</v>
      </c>
      <c r="AG23" s="32">
        <v>1.87</v>
      </c>
      <c r="AH23" s="21"/>
      <c r="AI23" s="33"/>
      <c r="AJ23" s="33"/>
      <c r="AK23" s="33"/>
      <c r="AL23" s="33"/>
      <c r="AM23" s="33">
        <f>+AG23*14292.98</f>
        <v>26727.872600000002</v>
      </c>
      <c r="AN23" s="33"/>
      <c r="AO23" s="34"/>
    </row>
    <row r="24" spans="1:41" ht="21" customHeight="1">
      <c r="A24" s="17"/>
      <c r="B24" s="17"/>
      <c r="C24" s="35"/>
      <c r="D24" s="76"/>
      <c r="E24" s="37"/>
      <c r="F24" s="38"/>
      <c r="G24" s="39"/>
      <c r="H24" s="40"/>
      <c r="I24" s="40"/>
      <c r="J24" s="39"/>
      <c r="K24" s="39"/>
      <c r="L24" s="41"/>
      <c r="M24" s="42"/>
      <c r="N24" s="42"/>
      <c r="O24" s="42"/>
      <c r="P24" s="43"/>
      <c r="Q24" s="43"/>
      <c r="R24" s="44"/>
      <c r="S24" s="44"/>
      <c r="T24" s="44"/>
      <c r="U24" s="44"/>
      <c r="V24" s="45"/>
      <c r="W24" s="45"/>
      <c r="X24" s="41"/>
      <c r="Y24" s="45"/>
      <c r="Z24" s="45"/>
      <c r="AA24" s="35"/>
      <c r="AB24" s="36" t="s">
        <v>84</v>
      </c>
      <c r="AC24" s="46"/>
      <c r="AD24" s="35"/>
      <c r="AE24" s="47"/>
      <c r="AF24" s="47"/>
      <c r="AG24" s="48"/>
      <c r="AH24" s="38"/>
      <c r="AI24" s="49">
        <v>32020.57</v>
      </c>
      <c r="AJ24" s="50" t="s">
        <v>55</v>
      </c>
      <c r="AK24" s="50">
        <v>1</v>
      </c>
      <c r="AL24" s="52">
        <v>2.5</v>
      </c>
      <c r="AM24" s="50"/>
      <c r="AN24" s="50">
        <f>+AL24*14292.98</f>
        <v>35732.45</v>
      </c>
      <c r="AO24" s="52">
        <f>((AN24/AI24)-1)*100</f>
        <v>11.592173406032424</v>
      </c>
    </row>
    <row r="25" spans="1:41" ht="15">
      <c r="A25" s="17"/>
      <c r="B25" s="17"/>
      <c r="C25" s="79" t="s">
        <v>85</v>
      </c>
      <c r="D25" s="73" t="s">
        <v>86</v>
      </c>
      <c r="E25" s="80"/>
      <c r="F25" s="21"/>
      <c r="G25" s="22" t="e">
        <v>#NAME?</v>
      </c>
      <c r="H25" s="23" t="e">
        <v>#NAME?</v>
      </c>
      <c r="I25" s="23" t="e">
        <v>#NAME?</v>
      </c>
      <c r="J25" s="23"/>
      <c r="K25" s="23"/>
      <c r="L25" s="24" t="e">
        <v>#NAME?</v>
      </c>
      <c r="M25" s="25" t="e">
        <v>#NAME?</v>
      </c>
      <c r="N25" s="25" t="e">
        <v>#NAME?</v>
      </c>
      <c r="O25" s="25" t="e">
        <v>#NAME?</v>
      </c>
      <c r="P25" s="26">
        <v>2817.35</v>
      </c>
      <c r="Q25" s="26" t="e">
        <v>#NAME?</v>
      </c>
      <c r="R25" s="27" t="e">
        <v>#NAME?</v>
      </c>
      <c r="S25" s="27" t="e">
        <v>#NAME?</v>
      </c>
      <c r="T25" s="27" t="e">
        <v>#NAME?</v>
      </c>
      <c r="U25" s="27" t="e">
        <v>#NAME?</v>
      </c>
      <c r="V25" s="28"/>
      <c r="W25" s="28"/>
      <c r="X25" s="24"/>
      <c r="Y25" s="28"/>
      <c r="Z25" s="28"/>
      <c r="AA25" s="18">
        <v>4</v>
      </c>
      <c r="AB25" s="29"/>
      <c r="AC25" s="30">
        <v>1.87</v>
      </c>
      <c r="AD25" s="18">
        <v>1.97</v>
      </c>
      <c r="AE25" s="31" t="s">
        <v>75</v>
      </c>
      <c r="AF25" s="31">
        <v>1</v>
      </c>
      <c r="AG25" s="32">
        <v>1.87</v>
      </c>
      <c r="AH25" s="21"/>
      <c r="AI25" s="33"/>
      <c r="AJ25" s="33"/>
      <c r="AK25" s="33"/>
      <c r="AL25" s="33"/>
      <c r="AM25" s="33">
        <f>+AG25*14292.98</f>
        <v>26727.872600000002</v>
      </c>
      <c r="AN25" s="33"/>
      <c r="AO25" s="34"/>
    </row>
    <row r="26" spans="1:41" ht="24" customHeight="1">
      <c r="A26" s="17"/>
      <c r="B26" s="17"/>
      <c r="C26" s="35"/>
      <c r="D26" s="36" t="s">
        <v>87</v>
      </c>
      <c r="E26" s="37"/>
      <c r="F26" s="38"/>
      <c r="G26" s="39"/>
      <c r="H26" s="40"/>
      <c r="I26" s="40"/>
      <c r="J26" s="39"/>
      <c r="K26" s="39"/>
      <c r="L26" s="41"/>
      <c r="M26" s="42"/>
      <c r="N26" s="42"/>
      <c r="O26" s="42"/>
      <c r="P26" s="43"/>
      <c r="Q26" s="43"/>
      <c r="R26" s="44"/>
      <c r="S26" s="44"/>
      <c r="T26" s="44"/>
      <c r="U26" s="44"/>
      <c r="V26" s="45"/>
      <c r="W26" s="45"/>
      <c r="X26" s="41"/>
      <c r="Y26" s="45"/>
      <c r="Z26" s="45"/>
      <c r="AA26" s="35">
        <v>2</v>
      </c>
      <c r="AB26" s="36" t="s">
        <v>88</v>
      </c>
      <c r="AC26" s="46"/>
      <c r="AD26" s="35"/>
      <c r="AE26" s="47"/>
      <c r="AF26" s="47"/>
      <c r="AG26" s="48"/>
      <c r="AH26" s="38"/>
      <c r="AI26" s="49">
        <v>19614.394</v>
      </c>
      <c r="AJ26" s="50" t="s">
        <v>75</v>
      </c>
      <c r="AK26" s="50">
        <v>1</v>
      </c>
      <c r="AL26" s="50">
        <v>1.97</v>
      </c>
      <c r="AM26" s="50"/>
      <c r="AN26" s="50">
        <f>+AL26*14292.98</f>
        <v>28157.170599999998</v>
      </c>
      <c r="AO26" s="52">
        <f>((AN26/AI26)-1)*100</f>
        <v>43.553609660334125</v>
      </c>
    </row>
    <row r="27" spans="1:41" ht="15">
      <c r="A27" s="54"/>
      <c r="B27" s="54" t="s">
        <v>89</v>
      </c>
      <c r="C27" s="55"/>
      <c r="D27" s="56"/>
      <c r="E27" s="81"/>
      <c r="F27" s="82"/>
      <c r="G27" s="59" t="e">
        <v>#NAME?</v>
      </c>
      <c r="H27" s="60" t="e">
        <v>#NAME?</v>
      </c>
      <c r="I27" s="60" t="e">
        <v>#NAME?</v>
      </c>
      <c r="J27" s="83"/>
      <c r="K27" s="83"/>
      <c r="L27" s="61" t="e">
        <v>#NAME?</v>
      </c>
      <c r="M27" s="62" t="e">
        <v>#NAME?</v>
      </c>
      <c r="N27" s="62" t="e">
        <v>#NAME?</v>
      </c>
      <c r="O27" s="62" t="e">
        <v>#NAME?</v>
      </c>
      <c r="P27" s="63">
        <v>2817.35</v>
      </c>
      <c r="Q27" s="63" t="e">
        <v>#NAME?</v>
      </c>
      <c r="R27" s="64" t="e">
        <v>#NAME?</v>
      </c>
      <c r="S27" s="65" t="e">
        <v>#NAME?</v>
      </c>
      <c r="T27" s="65" t="e">
        <v>#NAME?</v>
      </c>
      <c r="U27" s="65" t="e">
        <v>#NAME?</v>
      </c>
      <c r="V27" s="66"/>
      <c r="W27" s="66"/>
      <c r="X27" s="61"/>
      <c r="Y27" s="66"/>
      <c r="Z27" s="66"/>
      <c r="AA27" s="67"/>
      <c r="AB27" s="68"/>
      <c r="AC27" s="69" t="s">
        <v>57</v>
      </c>
      <c r="AD27" s="67" t="s">
        <v>57</v>
      </c>
      <c r="AE27" s="70"/>
      <c r="AF27" s="70"/>
      <c r="AG27" s="70"/>
      <c r="AH27" s="71"/>
      <c r="AI27" s="72"/>
      <c r="AJ27" s="72"/>
      <c r="AK27" s="72"/>
      <c r="AL27" s="72"/>
      <c r="AM27" s="72"/>
      <c r="AN27" s="72"/>
      <c r="AO27" s="72"/>
    </row>
    <row r="28" spans="1:41" ht="15">
      <c r="A28" s="17"/>
      <c r="B28" s="17"/>
      <c r="C28" s="18" t="s">
        <v>90</v>
      </c>
      <c r="D28" s="84" t="s">
        <v>91</v>
      </c>
      <c r="E28" s="20"/>
      <c r="F28" s="21"/>
      <c r="G28" s="22" t="e">
        <v>#NAME?</v>
      </c>
      <c r="H28" s="23" t="e">
        <v>#NAME?</v>
      </c>
      <c r="I28" s="23" t="e">
        <v>#NAME?</v>
      </c>
      <c r="J28" s="22"/>
      <c r="K28" s="22"/>
      <c r="L28" s="24" t="e">
        <v>#NAME?</v>
      </c>
      <c r="M28" s="25" t="e">
        <v>#NAME?</v>
      </c>
      <c r="N28" s="25" t="e">
        <v>#NAME?</v>
      </c>
      <c r="O28" s="25" t="e">
        <v>#NAME?</v>
      </c>
      <c r="P28" s="26">
        <v>2817.35</v>
      </c>
      <c r="Q28" s="26" t="e">
        <v>#NAME?</v>
      </c>
      <c r="R28" s="27" t="e">
        <v>#NAME?</v>
      </c>
      <c r="S28" s="27" t="e">
        <v>#NAME?</v>
      </c>
      <c r="T28" s="27" t="e">
        <v>#NAME?</v>
      </c>
      <c r="U28" s="27" t="e">
        <v>#NAME?</v>
      </c>
      <c r="V28" s="28"/>
      <c r="W28" s="28"/>
      <c r="X28" s="24"/>
      <c r="Y28" s="28"/>
      <c r="Z28" s="28"/>
      <c r="AA28" s="18" t="s">
        <v>69</v>
      </c>
      <c r="AB28" s="29"/>
      <c r="AC28" s="30">
        <v>2.59</v>
      </c>
      <c r="AD28" s="18">
        <v>2.75</v>
      </c>
      <c r="AE28" s="31" t="s">
        <v>55</v>
      </c>
      <c r="AF28" s="31">
        <v>2</v>
      </c>
      <c r="AG28" s="32">
        <v>2.59</v>
      </c>
      <c r="AH28" s="21"/>
      <c r="AI28" s="33"/>
      <c r="AJ28" s="33"/>
      <c r="AK28" s="33"/>
      <c r="AL28" s="33"/>
      <c r="AM28" s="33">
        <f aca="true" t="shared" si="0" ref="AM28:AM35">+AG28*14292.98</f>
        <v>37018.818199999994</v>
      </c>
      <c r="AN28" s="33"/>
      <c r="AO28" s="34"/>
    </row>
    <row r="29" spans="1:41" ht="38.25" customHeight="1">
      <c r="A29" s="17"/>
      <c r="B29" s="17"/>
      <c r="C29" s="35"/>
      <c r="D29" s="36" t="s">
        <v>92</v>
      </c>
      <c r="E29" s="37"/>
      <c r="F29" s="38"/>
      <c r="G29" s="39"/>
      <c r="H29" s="40"/>
      <c r="I29" s="40"/>
      <c r="J29" s="39"/>
      <c r="K29" s="39"/>
      <c r="L29" s="41"/>
      <c r="M29" s="42"/>
      <c r="N29" s="42"/>
      <c r="O29" s="42"/>
      <c r="P29" s="43"/>
      <c r="Q29" s="43"/>
      <c r="R29" s="44"/>
      <c r="S29" s="44"/>
      <c r="T29" s="44"/>
      <c r="U29" s="44"/>
      <c r="V29" s="45"/>
      <c r="W29" s="45"/>
      <c r="X29" s="41"/>
      <c r="Y29" s="45"/>
      <c r="Z29" s="45"/>
      <c r="AA29" s="35" t="s">
        <v>45</v>
      </c>
      <c r="AB29" s="36"/>
      <c r="AC29" s="46"/>
      <c r="AD29" s="35"/>
      <c r="AE29" s="47"/>
      <c r="AF29" s="47"/>
      <c r="AG29" s="48"/>
      <c r="AH29" s="38"/>
      <c r="AI29" s="49">
        <v>49739.576</v>
      </c>
      <c r="AJ29" s="50" t="s">
        <v>49</v>
      </c>
      <c r="AK29" s="50">
        <v>3</v>
      </c>
      <c r="AL29" s="52">
        <v>3.84</v>
      </c>
      <c r="AM29" s="50"/>
      <c r="AN29" s="50">
        <f>+AL29*14292.98</f>
        <v>54885.04319999999</v>
      </c>
      <c r="AO29" s="52">
        <f>((AN29/AI29)-1)*100</f>
        <v>10.344815162879527</v>
      </c>
    </row>
    <row r="30" spans="1:41" ht="38.25" customHeight="1">
      <c r="A30" s="17"/>
      <c r="B30" s="17"/>
      <c r="C30" s="35"/>
      <c r="D30" s="36" t="s">
        <v>92</v>
      </c>
      <c r="E30" s="37"/>
      <c r="F30" s="38"/>
      <c r="G30" s="39"/>
      <c r="H30" s="40"/>
      <c r="I30" s="40"/>
      <c r="J30" s="39"/>
      <c r="K30" s="39"/>
      <c r="L30" s="41"/>
      <c r="M30" s="42"/>
      <c r="N30" s="42"/>
      <c r="O30" s="42"/>
      <c r="P30" s="43"/>
      <c r="Q30" s="43"/>
      <c r="R30" s="44"/>
      <c r="S30" s="44"/>
      <c r="T30" s="44"/>
      <c r="U30" s="44"/>
      <c r="V30" s="45"/>
      <c r="W30" s="45"/>
      <c r="X30" s="41"/>
      <c r="Y30" s="45"/>
      <c r="Z30" s="45"/>
      <c r="AA30" s="35" t="s">
        <v>69</v>
      </c>
      <c r="AB30" s="36"/>
      <c r="AC30" s="46"/>
      <c r="AD30" s="35"/>
      <c r="AE30" s="47"/>
      <c r="AF30" s="47"/>
      <c r="AG30" s="48"/>
      <c r="AH30" s="38"/>
      <c r="AI30" s="49">
        <v>39429.814000000006</v>
      </c>
      <c r="AJ30" s="50" t="s">
        <v>46</v>
      </c>
      <c r="AK30" s="50">
        <v>1</v>
      </c>
      <c r="AL30" s="52">
        <v>3</v>
      </c>
      <c r="AM30" s="50"/>
      <c r="AN30" s="50">
        <f>+AL30*14292.98</f>
        <v>42878.94</v>
      </c>
      <c r="AO30" s="52">
        <f>((AN30/AI30)-1)*100</f>
        <v>8.747507660066557</v>
      </c>
    </row>
    <row r="31" spans="1:41" ht="15">
      <c r="A31" s="17"/>
      <c r="B31" s="17"/>
      <c r="C31" s="18" t="s">
        <v>93</v>
      </c>
      <c r="D31" s="84" t="s">
        <v>94</v>
      </c>
      <c r="E31" s="20"/>
      <c r="F31" s="21"/>
      <c r="G31" s="22" t="e">
        <v>#NAME?</v>
      </c>
      <c r="H31" s="23" t="e">
        <v>#NAME?</v>
      </c>
      <c r="I31" s="23" t="e">
        <v>#NAME?</v>
      </c>
      <c r="J31" s="22"/>
      <c r="K31" s="22"/>
      <c r="L31" s="24" t="e">
        <v>#NAME?</v>
      </c>
      <c r="M31" s="25" t="e">
        <v>#NAME?</v>
      </c>
      <c r="N31" s="25" t="e">
        <v>#NAME?</v>
      </c>
      <c r="O31" s="25" t="e">
        <v>#NAME?</v>
      </c>
      <c r="P31" s="26">
        <v>2817.35</v>
      </c>
      <c r="Q31" s="26" t="e">
        <v>#NAME?</v>
      </c>
      <c r="R31" s="27" t="e">
        <v>#NAME?</v>
      </c>
      <c r="S31" s="27" t="e">
        <v>#NAME?</v>
      </c>
      <c r="T31" s="27" t="e">
        <v>#NAME?</v>
      </c>
      <c r="U31" s="27" t="e">
        <v>#NAME?</v>
      </c>
      <c r="V31" s="28"/>
      <c r="W31" s="28"/>
      <c r="X31" s="24"/>
      <c r="Y31" s="28"/>
      <c r="Z31" s="28"/>
      <c r="AA31" s="18">
        <v>4</v>
      </c>
      <c r="AB31" s="29"/>
      <c r="AC31" s="30">
        <v>1.98</v>
      </c>
      <c r="AD31" s="18">
        <v>2.09</v>
      </c>
      <c r="AE31" s="31" t="s">
        <v>75</v>
      </c>
      <c r="AF31" s="31">
        <v>2</v>
      </c>
      <c r="AG31" s="32">
        <v>1.98</v>
      </c>
      <c r="AH31" s="21"/>
      <c r="AI31" s="33"/>
      <c r="AJ31" s="33"/>
      <c r="AK31" s="33"/>
      <c r="AL31" s="33"/>
      <c r="AM31" s="33">
        <f t="shared" si="0"/>
        <v>28300.1004</v>
      </c>
      <c r="AN31" s="33"/>
      <c r="AO31" s="34"/>
    </row>
    <row r="32" spans="1:41" ht="30.75" customHeight="1">
      <c r="A32" s="17"/>
      <c r="B32" s="17"/>
      <c r="C32" s="35"/>
      <c r="D32" s="36" t="s">
        <v>95</v>
      </c>
      <c r="E32" s="37"/>
      <c r="F32" s="38"/>
      <c r="G32" s="39"/>
      <c r="H32" s="40"/>
      <c r="I32" s="40"/>
      <c r="J32" s="39"/>
      <c r="K32" s="39"/>
      <c r="L32" s="41"/>
      <c r="M32" s="42"/>
      <c r="N32" s="42"/>
      <c r="O32" s="42"/>
      <c r="P32" s="43"/>
      <c r="Q32" s="43"/>
      <c r="R32" s="44"/>
      <c r="S32" s="44"/>
      <c r="T32" s="44"/>
      <c r="U32" s="44"/>
      <c r="V32" s="45"/>
      <c r="W32" s="45"/>
      <c r="X32" s="41"/>
      <c r="Y32" s="45"/>
      <c r="Z32" s="45"/>
      <c r="AA32" s="35">
        <v>4</v>
      </c>
      <c r="AB32" s="36" t="s">
        <v>96</v>
      </c>
      <c r="AC32" s="46"/>
      <c r="AD32" s="35"/>
      <c r="AE32" s="47"/>
      <c r="AF32" s="47"/>
      <c r="AG32" s="48"/>
      <c r="AH32" s="38"/>
      <c r="AI32" s="49">
        <v>32020.57</v>
      </c>
      <c r="AJ32" s="50" t="s">
        <v>55</v>
      </c>
      <c r="AK32" s="50">
        <v>1</v>
      </c>
      <c r="AL32" s="52">
        <v>2.5</v>
      </c>
      <c r="AM32" s="50"/>
      <c r="AN32" s="50">
        <f>+AL32*14292.98</f>
        <v>35732.45</v>
      </c>
      <c r="AO32" s="52">
        <f>((AN32/AI32)-1)*100</f>
        <v>11.592173406032424</v>
      </c>
    </row>
    <row r="33" spans="1:41" ht="15">
      <c r="A33" s="17"/>
      <c r="B33" s="17"/>
      <c r="C33" s="18" t="s">
        <v>97</v>
      </c>
      <c r="D33" s="84" t="s">
        <v>98</v>
      </c>
      <c r="E33" s="20"/>
      <c r="F33" s="21"/>
      <c r="G33" s="22" t="e">
        <v>#NAME?</v>
      </c>
      <c r="H33" s="23" t="e">
        <v>#NAME?</v>
      </c>
      <c r="I33" s="23" t="e">
        <v>#NAME?</v>
      </c>
      <c r="J33" s="22"/>
      <c r="K33" s="22"/>
      <c r="L33" s="24" t="e">
        <v>#NAME?</v>
      </c>
      <c r="M33" s="25" t="e">
        <v>#NAME?</v>
      </c>
      <c r="N33" s="25" t="e">
        <v>#NAME?</v>
      </c>
      <c r="O33" s="25" t="e">
        <v>#NAME?</v>
      </c>
      <c r="P33" s="26">
        <v>2817.35</v>
      </c>
      <c r="Q33" s="26" t="e">
        <v>#NAME?</v>
      </c>
      <c r="R33" s="27" t="e">
        <v>#NAME?</v>
      </c>
      <c r="S33" s="27" t="e">
        <v>#NAME?</v>
      </c>
      <c r="T33" s="27" t="e">
        <v>#NAME?</v>
      </c>
      <c r="U33" s="27" t="e">
        <v>#NAME?</v>
      </c>
      <c r="V33" s="28"/>
      <c r="W33" s="28"/>
      <c r="X33" s="24"/>
      <c r="Y33" s="28"/>
      <c r="Z33" s="28"/>
      <c r="AA33" s="18"/>
      <c r="AB33" s="29"/>
      <c r="AC33" s="30">
        <v>1.87</v>
      </c>
      <c r="AD33" s="18">
        <v>1.97</v>
      </c>
      <c r="AE33" s="31" t="s">
        <v>75</v>
      </c>
      <c r="AF33" s="31">
        <v>1</v>
      </c>
      <c r="AG33" s="32">
        <v>1.87</v>
      </c>
      <c r="AH33" s="21"/>
      <c r="AI33" s="33"/>
      <c r="AJ33" s="33"/>
      <c r="AK33" s="33"/>
      <c r="AL33" s="33"/>
      <c r="AM33" s="33">
        <f t="shared" si="0"/>
        <v>26727.872600000002</v>
      </c>
      <c r="AN33" s="33"/>
      <c r="AO33" s="34"/>
    </row>
    <row r="34" spans="1:41" ht="24" customHeight="1">
      <c r="A34" s="17"/>
      <c r="B34" s="17"/>
      <c r="C34" s="35"/>
      <c r="D34" s="36" t="s">
        <v>99</v>
      </c>
      <c r="E34" s="37"/>
      <c r="F34" s="38"/>
      <c r="G34" s="39"/>
      <c r="H34" s="40"/>
      <c r="I34" s="40"/>
      <c r="J34" s="39"/>
      <c r="K34" s="39"/>
      <c r="L34" s="41"/>
      <c r="M34" s="42"/>
      <c r="N34" s="42"/>
      <c r="O34" s="42"/>
      <c r="P34" s="43"/>
      <c r="Q34" s="43"/>
      <c r="R34" s="44"/>
      <c r="S34" s="44"/>
      <c r="T34" s="44"/>
      <c r="U34" s="44"/>
      <c r="V34" s="45"/>
      <c r="W34" s="45"/>
      <c r="X34" s="41"/>
      <c r="Y34" s="45"/>
      <c r="Z34" s="45"/>
      <c r="AA34" s="35" t="s">
        <v>69</v>
      </c>
      <c r="AB34" s="85" t="s">
        <v>98</v>
      </c>
      <c r="AC34" s="46"/>
      <c r="AD34" s="35"/>
      <c r="AE34" s="47"/>
      <c r="AF34" s="47"/>
      <c r="AG34" s="48"/>
      <c r="AH34" s="38"/>
      <c r="AI34" s="49">
        <v>39429.814000000006</v>
      </c>
      <c r="AJ34" s="50" t="s">
        <v>46</v>
      </c>
      <c r="AK34" s="50">
        <v>1</v>
      </c>
      <c r="AL34" s="52">
        <v>3</v>
      </c>
      <c r="AM34" s="50"/>
      <c r="AN34" s="50">
        <f>+AL34*14292.98</f>
        <v>42878.94</v>
      </c>
      <c r="AO34" s="52">
        <f>((AN34/AI34)-1)*100</f>
        <v>8.747507660066557</v>
      </c>
    </row>
    <row r="35" spans="1:41" ht="15">
      <c r="A35" s="17"/>
      <c r="B35" s="17"/>
      <c r="C35" s="18" t="s">
        <v>100</v>
      </c>
      <c r="D35" s="84" t="s">
        <v>101</v>
      </c>
      <c r="E35" s="20"/>
      <c r="F35" s="21"/>
      <c r="G35" s="22" t="e">
        <v>#NAME?</v>
      </c>
      <c r="H35" s="23" t="e">
        <v>#NAME?</v>
      </c>
      <c r="I35" s="23" t="e">
        <v>#NAME?</v>
      </c>
      <c r="J35" s="22"/>
      <c r="K35" s="22"/>
      <c r="L35" s="24" t="e">
        <v>#NAME?</v>
      </c>
      <c r="M35" s="25" t="e">
        <v>#NAME?</v>
      </c>
      <c r="N35" s="25" t="e">
        <v>#NAME?</v>
      </c>
      <c r="O35" s="25" t="e">
        <v>#NAME?</v>
      </c>
      <c r="P35" s="26">
        <v>2817.35</v>
      </c>
      <c r="Q35" s="26" t="e">
        <v>#NAME?</v>
      </c>
      <c r="R35" s="27" t="e">
        <v>#NAME?</v>
      </c>
      <c r="S35" s="27" t="e">
        <v>#NAME?</v>
      </c>
      <c r="T35" s="27" t="e">
        <v>#NAME?</v>
      </c>
      <c r="U35" s="27" t="e">
        <v>#NAME?</v>
      </c>
      <c r="V35" s="28"/>
      <c r="W35" s="28"/>
      <c r="X35" s="24"/>
      <c r="Y35" s="28"/>
      <c r="Z35" s="28"/>
      <c r="AA35" s="18">
        <v>4</v>
      </c>
      <c r="AB35" s="29"/>
      <c r="AC35" s="30">
        <v>1.35</v>
      </c>
      <c r="AD35" s="18">
        <v>1.41</v>
      </c>
      <c r="AE35" s="31" t="s">
        <v>102</v>
      </c>
      <c r="AF35" s="31">
        <v>2</v>
      </c>
      <c r="AG35" s="32">
        <v>1.35</v>
      </c>
      <c r="AH35" s="21"/>
      <c r="AI35" s="33"/>
      <c r="AJ35" s="33"/>
      <c r="AK35" s="33"/>
      <c r="AL35" s="33"/>
      <c r="AM35" s="33">
        <f t="shared" si="0"/>
        <v>19295.523</v>
      </c>
      <c r="AN35" s="33"/>
      <c r="AO35" s="34"/>
    </row>
    <row r="36" spans="1:41" ht="24" customHeight="1">
      <c r="A36" s="17"/>
      <c r="B36" s="17"/>
      <c r="C36" s="35"/>
      <c r="D36" s="36" t="s">
        <v>103</v>
      </c>
      <c r="E36" s="37"/>
      <c r="F36" s="38"/>
      <c r="G36" s="39"/>
      <c r="H36" s="40"/>
      <c r="I36" s="40"/>
      <c r="J36" s="39"/>
      <c r="K36" s="39"/>
      <c r="L36" s="41"/>
      <c r="M36" s="42"/>
      <c r="N36" s="42"/>
      <c r="O36" s="42"/>
      <c r="P36" s="43"/>
      <c r="Q36" s="43"/>
      <c r="R36" s="44"/>
      <c r="S36" s="44"/>
      <c r="T36" s="44"/>
      <c r="U36" s="44"/>
      <c r="V36" s="45"/>
      <c r="W36" s="45"/>
      <c r="X36" s="41"/>
      <c r="Y36" s="45"/>
      <c r="Z36" s="45"/>
      <c r="AA36" s="35">
        <v>4</v>
      </c>
      <c r="AB36" s="36" t="s">
        <v>104</v>
      </c>
      <c r="AC36" s="46"/>
      <c r="AD36" s="35"/>
      <c r="AE36" s="47"/>
      <c r="AF36" s="47"/>
      <c r="AG36" s="48"/>
      <c r="AH36" s="38"/>
      <c r="AI36" s="49">
        <v>24754.916</v>
      </c>
      <c r="AJ36" s="50" t="s">
        <v>55</v>
      </c>
      <c r="AK36" s="50">
        <v>1</v>
      </c>
      <c r="AL36" s="52">
        <v>2.5</v>
      </c>
      <c r="AM36" s="50"/>
      <c r="AN36" s="50">
        <f aca="true" t="shared" si="1" ref="AN36:AN41">+AL36*14292.98</f>
        <v>35732.45</v>
      </c>
      <c r="AO36" s="52">
        <f>((AN36/AI36)-1)*100</f>
        <v>44.34486467253613</v>
      </c>
    </row>
    <row r="37" spans="1:41" ht="24" customHeight="1">
      <c r="A37" s="17"/>
      <c r="B37" s="17"/>
      <c r="C37" s="35"/>
      <c r="D37" s="36" t="s">
        <v>103</v>
      </c>
      <c r="E37" s="37"/>
      <c r="F37" s="38"/>
      <c r="G37" s="39"/>
      <c r="H37" s="40"/>
      <c r="I37" s="40"/>
      <c r="J37" s="39"/>
      <c r="K37" s="39"/>
      <c r="L37" s="41"/>
      <c r="M37" s="42"/>
      <c r="N37" s="42"/>
      <c r="O37" s="42"/>
      <c r="P37" s="43"/>
      <c r="Q37" s="43"/>
      <c r="R37" s="44"/>
      <c r="S37" s="44"/>
      <c r="T37" s="44"/>
      <c r="U37" s="44"/>
      <c r="V37" s="45"/>
      <c r="W37" s="45"/>
      <c r="X37" s="41"/>
      <c r="Y37" s="45"/>
      <c r="Z37" s="45"/>
      <c r="AA37" s="35">
        <v>3</v>
      </c>
      <c r="AB37" s="36" t="s">
        <v>104</v>
      </c>
      <c r="AC37" s="46"/>
      <c r="AD37" s="35"/>
      <c r="AE37" s="47"/>
      <c r="AF37" s="47"/>
      <c r="AG37" s="48"/>
      <c r="AH37" s="38"/>
      <c r="AI37" s="49">
        <v>22457.476000000002</v>
      </c>
      <c r="AJ37" s="50" t="s">
        <v>75</v>
      </c>
      <c r="AK37" s="50">
        <v>2</v>
      </c>
      <c r="AL37" s="50">
        <v>2.09</v>
      </c>
      <c r="AM37" s="50"/>
      <c r="AN37" s="50">
        <f t="shared" si="1"/>
        <v>29872.328199999996</v>
      </c>
      <c r="AO37" s="52">
        <f>((AN37/AI37)-1)*100</f>
        <v>33.017299896034594</v>
      </c>
    </row>
    <row r="38" spans="1:41" ht="29.25" customHeight="1">
      <c r="A38" s="17"/>
      <c r="B38" s="17"/>
      <c r="C38" s="35"/>
      <c r="D38" s="36" t="s">
        <v>105</v>
      </c>
      <c r="E38" s="37"/>
      <c r="F38" s="38"/>
      <c r="G38" s="39"/>
      <c r="H38" s="40"/>
      <c r="I38" s="40"/>
      <c r="J38" s="39"/>
      <c r="K38" s="39"/>
      <c r="L38" s="41"/>
      <c r="M38" s="42"/>
      <c r="N38" s="42"/>
      <c r="O38" s="42"/>
      <c r="P38" s="43"/>
      <c r="Q38" s="43"/>
      <c r="R38" s="44"/>
      <c r="S38" s="44"/>
      <c r="T38" s="44"/>
      <c r="U38" s="44"/>
      <c r="V38" s="45"/>
      <c r="W38" s="45"/>
      <c r="X38" s="41"/>
      <c r="Y38" s="45"/>
      <c r="Z38" s="45"/>
      <c r="AA38" s="35">
        <v>4</v>
      </c>
      <c r="AB38" s="36" t="s">
        <v>106</v>
      </c>
      <c r="AC38" s="46"/>
      <c r="AD38" s="35"/>
      <c r="AE38" s="47"/>
      <c r="AF38" s="47"/>
      <c r="AG38" s="48"/>
      <c r="AH38" s="38"/>
      <c r="AI38" s="49">
        <v>26018.508</v>
      </c>
      <c r="AJ38" s="50" t="s">
        <v>55</v>
      </c>
      <c r="AK38" s="50">
        <v>1</v>
      </c>
      <c r="AL38" s="52">
        <v>2.5</v>
      </c>
      <c r="AM38" s="50"/>
      <c r="AN38" s="50">
        <f t="shared" si="1"/>
        <v>35732.45</v>
      </c>
      <c r="AO38" s="52">
        <f>((AN38/AI38)-1)*100</f>
        <v>37.334738794399726</v>
      </c>
    </row>
    <row r="39" spans="1:41" ht="31.5" customHeight="1">
      <c r="A39" s="17"/>
      <c r="B39" s="17"/>
      <c r="C39" s="35"/>
      <c r="D39" s="36" t="s">
        <v>105</v>
      </c>
      <c r="E39" s="37"/>
      <c r="F39" s="38"/>
      <c r="G39" s="39"/>
      <c r="H39" s="40"/>
      <c r="I39" s="40"/>
      <c r="J39" s="39"/>
      <c r="K39" s="39"/>
      <c r="L39" s="41"/>
      <c r="M39" s="42"/>
      <c r="N39" s="42"/>
      <c r="O39" s="42"/>
      <c r="P39" s="43"/>
      <c r="Q39" s="43"/>
      <c r="R39" s="44"/>
      <c r="S39" s="44"/>
      <c r="T39" s="44"/>
      <c r="U39" s="44"/>
      <c r="V39" s="45"/>
      <c r="W39" s="45"/>
      <c r="X39" s="41"/>
      <c r="Y39" s="45"/>
      <c r="Z39" s="45"/>
      <c r="AA39" s="35">
        <v>3</v>
      </c>
      <c r="AB39" s="36" t="s">
        <v>106</v>
      </c>
      <c r="AC39" s="46"/>
      <c r="AD39" s="35"/>
      <c r="AE39" s="47"/>
      <c r="AF39" s="47"/>
      <c r="AG39" s="48"/>
      <c r="AH39" s="38"/>
      <c r="AI39" s="49">
        <v>25042.096000000005</v>
      </c>
      <c r="AJ39" s="50" t="s">
        <v>75</v>
      </c>
      <c r="AK39" s="50">
        <v>2</v>
      </c>
      <c r="AL39" s="50">
        <v>2.09</v>
      </c>
      <c r="AM39" s="50"/>
      <c r="AN39" s="50">
        <f t="shared" si="1"/>
        <v>29872.328199999996</v>
      </c>
      <c r="AO39" s="52">
        <f>((AN39/AI39)-1)*100</f>
        <v>19.288450136122748</v>
      </c>
    </row>
    <row r="40" spans="1:41" ht="24" customHeight="1">
      <c r="A40" s="17"/>
      <c r="B40" s="17"/>
      <c r="C40" s="35"/>
      <c r="D40" s="36" t="s">
        <v>105</v>
      </c>
      <c r="E40" s="37"/>
      <c r="F40" s="38"/>
      <c r="G40" s="39"/>
      <c r="H40" s="40"/>
      <c r="I40" s="40"/>
      <c r="J40" s="39"/>
      <c r="K40" s="39"/>
      <c r="L40" s="41"/>
      <c r="M40" s="42"/>
      <c r="N40" s="42"/>
      <c r="O40" s="42"/>
      <c r="P40" s="43"/>
      <c r="Q40" s="43"/>
      <c r="R40" s="44"/>
      <c r="S40" s="44"/>
      <c r="T40" s="44"/>
      <c r="U40" s="44"/>
      <c r="V40" s="45"/>
      <c r="W40" s="45"/>
      <c r="X40" s="41"/>
      <c r="Y40" s="45"/>
      <c r="Z40" s="45"/>
      <c r="AA40" s="35">
        <v>3</v>
      </c>
      <c r="AB40" s="36" t="s">
        <v>107</v>
      </c>
      <c r="AC40" s="46"/>
      <c r="AD40" s="35"/>
      <c r="AE40" s="47"/>
      <c r="AF40" s="47"/>
      <c r="AG40" s="48"/>
      <c r="AH40" s="38"/>
      <c r="AI40" s="49">
        <v>23634.914000000004</v>
      </c>
      <c r="AJ40" s="50" t="s">
        <v>75</v>
      </c>
      <c r="AK40" s="50">
        <v>2</v>
      </c>
      <c r="AL40" s="50">
        <v>2.09</v>
      </c>
      <c r="AM40" s="50"/>
      <c r="AN40" s="50">
        <f t="shared" si="1"/>
        <v>29872.328199999996</v>
      </c>
      <c r="AO40" s="52">
        <f>((AN40/AI40)-1)*100</f>
        <v>26.390678637544408</v>
      </c>
    </row>
    <row r="41" spans="1:41" ht="24" customHeight="1">
      <c r="A41" s="17"/>
      <c r="B41" s="17"/>
      <c r="C41" s="35"/>
      <c r="D41" s="36" t="s">
        <v>105</v>
      </c>
      <c r="E41" s="37"/>
      <c r="F41" s="38"/>
      <c r="G41" s="39"/>
      <c r="H41" s="40"/>
      <c r="I41" s="40"/>
      <c r="J41" s="39"/>
      <c r="K41" s="39"/>
      <c r="L41" s="41"/>
      <c r="M41" s="42"/>
      <c r="N41" s="42"/>
      <c r="O41" s="42"/>
      <c r="P41" s="43"/>
      <c r="Q41" s="43"/>
      <c r="R41" s="44"/>
      <c r="S41" s="44"/>
      <c r="T41" s="44"/>
      <c r="U41" s="44"/>
      <c r="V41" s="45"/>
      <c r="W41" s="45"/>
      <c r="X41" s="41"/>
      <c r="Y41" s="45"/>
      <c r="Z41" s="45"/>
      <c r="AA41" s="35">
        <v>2</v>
      </c>
      <c r="AB41" s="36" t="s">
        <v>107</v>
      </c>
      <c r="AC41" s="46"/>
      <c r="AD41" s="35"/>
      <c r="AE41" s="47"/>
      <c r="AF41" s="47"/>
      <c r="AG41" s="48"/>
      <c r="AH41" s="38"/>
      <c r="AI41" s="49">
        <v>19614.394</v>
      </c>
      <c r="AJ41" s="50" t="s">
        <v>75</v>
      </c>
      <c r="AK41" s="50">
        <v>1</v>
      </c>
      <c r="AL41" s="50">
        <v>1.97</v>
      </c>
      <c r="AM41" s="50"/>
      <c r="AN41" s="50">
        <f t="shared" si="1"/>
        <v>28157.170599999998</v>
      </c>
      <c r="AO41" s="52">
        <f>((AN41/AI41)-1)*100</f>
        <v>43.553609660334125</v>
      </c>
    </row>
    <row r="42" spans="1:41" ht="15">
      <c r="A42" s="54"/>
      <c r="B42" s="54" t="s">
        <v>108</v>
      </c>
      <c r="C42" s="55"/>
      <c r="D42" s="56"/>
      <c r="E42" s="57"/>
      <c r="F42" s="58"/>
      <c r="G42" s="59" t="e">
        <v>#NAME?</v>
      </c>
      <c r="H42" s="60" t="e">
        <v>#NAME?</v>
      </c>
      <c r="I42" s="60" t="e">
        <v>#NAME?</v>
      </c>
      <c r="J42" s="59"/>
      <c r="K42" s="59"/>
      <c r="L42" s="61" t="e">
        <v>#NAME?</v>
      </c>
      <c r="M42" s="62" t="e">
        <v>#NAME?</v>
      </c>
      <c r="N42" s="62" t="e">
        <v>#NAME?</v>
      </c>
      <c r="O42" s="62" t="e">
        <v>#NAME?</v>
      </c>
      <c r="P42" s="63">
        <v>2817.35</v>
      </c>
      <c r="Q42" s="63" t="e">
        <v>#NAME?</v>
      </c>
      <c r="R42" s="64" t="e">
        <v>#NAME?</v>
      </c>
      <c r="S42" s="65" t="e">
        <v>#NAME?</v>
      </c>
      <c r="T42" s="65" t="e">
        <v>#NAME?</v>
      </c>
      <c r="U42" s="65" t="e">
        <v>#NAME?</v>
      </c>
      <c r="V42" s="66"/>
      <c r="W42" s="66"/>
      <c r="X42" s="61"/>
      <c r="Y42" s="66"/>
      <c r="Z42" s="66"/>
      <c r="AA42" s="67"/>
      <c r="AB42" s="68"/>
      <c r="AC42" s="69" t="s">
        <v>57</v>
      </c>
      <c r="AD42" s="67" t="s">
        <v>57</v>
      </c>
      <c r="AE42" s="70"/>
      <c r="AF42" s="70"/>
      <c r="AG42" s="70"/>
      <c r="AH42" s="71"/>
      <c r="AI42" s="72"/>
      <c r="AJ42" s="72"/>
      <c r="AK42" s="72"/>
      <c r="AL42" s="72"/>
      <c r="AM42" s="72"/>
      <c r="AN42" s="72"/>
      <c r="AO42" s="72"/>
    </row>
    <row r="43" spans="1:41" ht="28.5">
      <c r="A43" s="17"/>
      <c r="B43" s="17"/>
      <c r="C43" s="86" t="s">
        <v>109</v>
      </c>
      <c r="D43" s="87" t="s">
        <v>110</v>
      </c>
      <c r="E43" s="20"/>
      <c r="F43" s="21"/>
      <c r="G43" s="22" t="e">
        <v>#NAME?</v>
      </c>
      <c r="H43" s="23" t="e">
        <v>#NAME?</v>
      </c>
      <c r="I43" s="23" t="e">
        <v>#NAME?</v>
      </c>
      <c r="J43" s="22"/>
      <c r="K43" s="22"/>
      <c r="L43" s="24" t="e">
        <v>#NAME?</v>
      </c>
      <c r="M43" s="25" t="e">
        <v>#NAME?</v>
      </c>
      <c r="N43" s="25" t="e">
        <v>#NAME?</v>
      </c>
      <c r="O43" s="25" t="e">
        <v>#NAME?</v>
      </c>
      <c r="P43" s="26">
        <v>2817.35</v>
      </c>
      <c r="Q43" s="26" t="e">
        <v>#NAME?</v>
      </c>
      <c r="R43" s="27" t="e">
        <v>#NAME?</v>
      </c>
      <c r="S43" s="27" t="e">
        <v>#NAME?</v>
      </c>
      <c r="T43" s="27" t="e">
        <v>#NAME?</v>
      </c>
      <c r="U43" s="27" t="e">
        <v>#NAME?</v>
      </c>
      <c r="V43" s="28"/>
      <c r="W43" s="28"/>
      <c r="X43" s="24"/>
      <c r="Y43" s="28"/>
      <c r="Z43" s="28"/>
      <c r="AA43" s="18">
        <v>4</v>
      </c>
      <c r="AB43" s="29"/>
      <c r="AC43" s="30">
        <v>1.87</v>
      </c>
      <c r="AD43" s="18">
        <v>1.97</v>
      </c>
      <c r="AE43" s="31" t="s">
        <v>75</v>
      </c>
      <c r="AF43" s="31">
        <v>1</v>
      </c>
      <c r="AG43" s="32">
        <v>1.87</v>
      </c>
      <c r="AH43" s="21"/>
      <c r="AI43" s="33"/>
      <c r="AJ43" s="33"/>
      <c r="AK43" s="33"/>
      <c r="AL43" s="33"/>
      <c r="AM43" s="33">
        <f>+AG43*14292.98</f>
        <v>26727.872600000002</v>
      </c>
      <c r="AN43" s="33"/>
      <c r="AO43" s="34"/>
    </row>
    <row r="44" spans="1:41" ht="62.25" customHeight="1">
      <c r="A44" s="17"/>
      <c r="B44" s="17"/>
      <c r="C44" s="35"/>
      <c r="D44" s="36" t="s">
        <v>111</v>
      </c>
      <c r="E44" s="37"/>
      <c r="F44" s="38"/>
      <c r="G44" s="39"/>
      <c r="H44" s="40"/>
      <c r="I44" s="40"/>
      <c r="J44" s="39"/>
      <c r="K44" s="39"/>
      <c r="L44" s="41"/>
      <c r="M44" s="42"/>
      <c r="N44" s="42"/>
      <c r="O44" s="42"/>
      <c r="P44" s="43"/>
      <c r="Q44" s="43"/>
      <c r="R44" s="44"/>
      <c r="S44" s="44"/>
      <c r="T44" s="44"/>
      <c r="U44" s="44"/>
      <c r="V44" s="45"/>
      <c r="W44" s="45"/>
      <c r="X44" s="41"/>
      <c r="Y44" s="45"/>
      <c r="Z44" s="45"/>
      <c r="AA44" s="35">
        <v>5</v>
      </c>
      <c r="AB44" s="36" t="s">
        <v>112</v>
      </c>
      <c r="AC44" s="46"/>
      <c r="AD44" s="35"/>
      <c r="AE44" s="47"/>
      <c r="AF44" s="47"/>
      <c r="AG44" s="48"/>
      <c r="AH44" s="38"/>
      <c r="AI44" s="49">
        <v>30670.824</v>
      </c>
      <c r="AJ44" s="50" t="s">
        <v>55</v>
      </c>
      <c r="AK44" s="50">
        <v>1</v>
      </c>
      <c r="AL44" s="50">
        <v>2.75</v>
      </c>
      <c r="AM44" s="50"/>
      <c r="AN44" s="50">
        <f>+AL44*14292.98</f>
        <v>39305.695</v>
      </c>
      <c r="AO44" s="52">
        <f>((AN44/AI44)-1)*100</f>
        <v>28.153371425560646</v>
      </c>
    </row>
    <row r="45" spans="1:41" ht="53.25" customHeight="1">
      <c r="A45" s="17"/>
      <c r="B45" s="17"/>
      <c r="C45" s="35"/>
      <c r="D45" s="36" t="s">
        <v>111</v>
      </c>
      <c r="E45" s="37"/>
      <c r="F45" s="38"/>
      <c r="G45" s="39"/>
      <c r="H45" s="40"/>
      <c r="I45" s="40"/>
      <c r="J45" s="39"/>
      <c r="K45" s="39"/>
      <c r="L45" s="41"/>
      <c r="M45" s="42"/>
      <c r="N45" s="42"/>
      <c r="O45" s="42"/>
      <c r="P45" s="43"/>
      <c r="Q45" s="43"/>
      <c r="R45" s="44"/>
      <c r="S45" s="44"/>
      <c r="T45" s="44"/>
      <c r="U45" s="44"/>
      <c r="V45" s="45"/>
      <c r="W45" s="45"/>
      <c r="X45" s="41"/>
      <c r="Y45" s="45"/>
      <c r="Z45" s="45"/>
      <c r="AA45" s="35">
        <v>4</v>
      </c>
      <c r="AB45" s="36" t="s">
        <v>113</v>
      </c>
      <c r="AC45" s="46"/>
      <c r="AD45" s="35"/>
      <c r="AE45" s="47"/>
      <c r="AF45" s="47"/>
      <c r="AG45" s="48"/>
      <c r="AH45" s="38"/>
      <c r="AI45" s="49">
        <v>24754.916</v>
      </c>
      <c r="AJ45" s="50" t="s">
        <v>55</v>
      </c>
      <c r="AK45" s="50">
        <v>1</v>
      </c>
      <c r="AL45" s="52">
        <v>2.5</v>
      </c>
      <c r="AM45" s="50"/>
      <c r="AN45" s="50">
        <f>+AL45*14292.98</f>
        <v>35732.45</v>
      </c>
      <c r="AO45" s="52">
        <f>((AN45/AI45)-1)*100</f>
        <v>44.34486467253613</v>
      </c>
    </row>
    <row r="46" spans="1:41" ht="120" customHeight="1">
      <c r="A46" s="17"/>
      <c r="B46" s="17"/>
      <c r="C46" s="35"/>
      <c r="D46" s="36" t="s">
        <v>111</v>
      </c>
      <c r="E46" s="37"/>
      <c r="F46" s="38"/>
      <c r="G46" s="39"/>
      <c r="H46" s="40"/>
      <c r="I46" s="40"/>
      <c r="J46" s="39"/>
      <c r="K46" s="39"/>
      <c r="L46" s="41"/>
      <c r="M46" s="42"/>
      <c r="N46" s="42"/>
      <c r="O46" s="42"/>
      <c r="P46" s="43"/>
      <c r="Q46" s="43"/>
      <c r="R46" s="44"/>
      <c r="S46" s="44"/>
      <c r="T46" s="44"/>
      <c r="U46" s="44"/>
      <c r="V46" s="45"/>
      <c r="W46" s="45"/>
      <c r="X46" s="41"/>
      <c r="Y46" s="45"/>
      <c r="Z46" s="45"/>
      <c r="AA46" s="35">
        <v>4</v>
      </c>
      <c r="AB46" s="36" t="s">
        <v>114</v>
      </c>
      <c r="AC46" s="46"/>
      <c r="AD46" s="35"/>
      <c r="AE46" s="47"/>
      <c r="AF46" s="47"/>
      <c r="AG46" s="48"/>
      <c r="AH46" s="38"/>
      <c r="AI46" s="49">
        <v>26018.508</v>
      </c>
      <c r="AJ46" s="50" t="s">
        <v>55</v>
      </c>
      <c r="AK46" s="50">
        <v>1</v>
      </c>
      <c r="AL46" s="52">
        <v>2.5</v>
      </c>
      <c r="AM46" s="50"/>
      <c r="AN46" s="50">
        <f>+AL46*14292.98</f>
        <v>35732.45</v>
      </c>
      <c r="AO46" s="52">
        <f>((AN46/AI46)-1)*100</f>
        <v>37.334738794399726</v>
      </c>
    </row>
    <row r="47" spans="1:41" ht="79.5" customHeight="1">
      <c r="A47" s="17"/>
      <c r="B47" s="17"/>
      <c r="C47" s="35"/>
      <c r="D47" s="36" t="s">
        <v>111</v>
      </c>
      <c r="E47" s="37"/>
      <c r="F47" s="38"/>
      <c r="G47" s="39"/>
      <c r="H47" s="40"/>
      <c r="I47" s="40"/>
      <c r="J47" s="39"/>
      <c r="K47" s="39"/>
      <c r="L47" s="41"/>
      <c r="M47" s="42"/>
      <c r="N47" s="42"/>
      <c r="O47" s="42"/>
      <c r="P47" s="43"/>
      <c r="Q47" s="43"/>
      <c r="R47" s="44"/>
      <c r="S47" s="44"/>
      <c r="T47" s="44"/>
      <c r="U47" s="44"/>
      <c r="V47" s="45"/>
      <c r="W47" s="45"/>
      <c r="X47" s="41"/>
      <c r="Y47" s="45"/>
      <c r="Z47" s="45"/>
      <c r="AA47" s="35">
        <v>3</v>
      </c>
      <c r="AB47" s="36" t="s">
        <v>115</v>
      </c>
      <c r="AC47" s="88"/>
      <c r="AD47" s="35"/>
      <c r="AE47" s="47"/>
      <c r="AF47" s="47"/>
      <c r="AG47" s="48"/>
      <c r="AH47" s="38"/>
      <c r="AI47" s="49">
        <v>23634.914000000004</v>
      </c>
      <c r="AJ47" s="50" t="s">
        <v>75</v>
      </c>
      <c r="AK47" s="50">
        <v>2</v>
      </c>
      <c r="AL47" s="50">
        <v>2.09</v>
      </c>
      <c r="AM47" s="50"/>
      <c r="AN47" s="50">
        <f>+AL47*14292.98</f>
        <v>29872.328199999996</v>
      </c>
      <c r="AO47" s="52">
        <f>((AN47/AI47)-1)*100</f>
        <v>26.390678637544408</v>
      </c>
    </row>
    <row r="48" spans="1:41" ht="15">
      <c r="A48" s="17"/>
      <c r="B48" s="17"/>
      <c r="C48" s="18" t="s">
        <v>116</v>
      </c>
      <c r="D48" s="84" t="s">
        <v>117</v>
      </c>
      <c r="E48" s="20"/>
      <c r="F48" s="21"/>
      <c r="G48" s="22" t="e">
        <v>#NAME?</v>
      </c>
      <c r="H48" s="23" t="e">
        <v>#NAME?</v>
      </c>
      <c r="I48" s="23" t="e">
        <v>#NAME?</v>
      </c>
      <c r="J48" s="22"/>
      <c r="K48" s="22"/>
      <c r="L48" s="24" t="e">
        <v>#NAME?</v>
      </c>
      <c r="M48" s="25" t="e">
        <v>#NAME?</v>
      </c>
      <c r="N48" s="25" t="e">
        <v>#NAME?</v>
      </c>
      <c r="O48" s="25" t="e">
        <v>#NAME?</v>
      </c>
      <c r="P48" s="26">
        <v>2817.35</v>
      </c>
      <c r="Q48" s="26" t="e">
        <v>#NAME?</v>
      </c>
      <c r="R48" s="27" t="e">
        <v>#NAME?</v>
      </c>
      <c r="S48" s="27" t="e">
        <v>#NAME?</v>
      </c>
      <c r="T48" s="27" t="e">
        <v>#NAME?</v>
      </c>
      <c r="U48" s="27" t="e">
        <v>#NAME?</v>
      </c>
      <c r="V48" s="28"/>
      <c r="W48" s="28"/>
      <c r="X48" s="24"/>
      <c r="Y48" s="28"/>
      <c r="Z48" s="28"/>
      <c r="AA48" s="18">
        <v>4</v>
      </c>
      <c r="AB48" s="29"/>
      <c r="AC48" s="30">
        <v>1.28</v>
      </c>
      <c r="AD48" s="18">
        <v>1.34</v>
      </c>
      <c r="AE48" s="31" t="s">
        <v>102</v>
      </c>
      <c r="AF48" s="31">
        <v>1</v>
      </c>
      <c r="AG48" s="32">
        <v>1.28</v>
      </c>
      <c r="AH48" s="21"/>
      <c r="AI48" s="33"/>
      <c r="AJ48" s="33"/>
      <c r="AK48" s="33"/>
      <c r="AL48" s="33"/>
      <c r="AM48" s="33">
        <f>+AG48*14292.98</f>
        <v>18295.0144</v>
      </c>
      <c r="AN48" s="33"/>
      <c r="AO48" s="34"/>
    </row>
    <row r="49" spans="1:41" ht="24" customHeight="1">
      <c r="A49" s="17"/>
      <c r="B49" s="17"/>
      <c r="C49" s="35"/>
      <c r="D49" s="36" t="s">
        <v>118</v>
      </c>
      <c r="E49" s="37"/>
      <c r="F49" s="38"/>
      <c r="G49" s="39"/>
      <c r="H49" s="40"/>
      <c r="I49" s="40"/>
      <c r="J49" s="39"/>
      <c r="K49" s="39"/>
      <c r="L49" s="41"/>
      <c r="M49" s="42"/>
      <c r="N49" s="42"/>
      <c r="O49" s="42"/>
      <c r="P49" s="43"/>
      <c r="Q49" s="43"/>
      <c r="R49" s="44"/>
      <c r="S49" s="44"/>
      <c r="T49" s="44"/>
      <c r="U49" s="44"/>
      <c r="V49" s="45"/>
      <c r="W49" s="45"/>
      <c r="X49" s="41"/>
      <c r="Y49" s="45"/>
      <c r="Z49" s="45"/>
      <c r="AA49" s="35">
        <v>5</v>
      </c>
      <c r="AB49" s="36" t="s">
        <v>119</v>
      </c>
      <c r="AC49" s="46"/>
      <c r="AD49" s="35"/>
      <c r="AE49" s="47"/>
      <c r="AF49" s="47"/>
      <c r="AG49" s="48"/>
      <c r="AH49" s="38"/>
      <c r="AI49" s="49">
        <v>26305.688000000002</v>
      </c>
      <c r="AJ49" s="50" t="s">
        <v>55</v>
      </c>
      <c r="AK49" s="50">
        <v>2</v>
      </c>
      <c r="AL49" s="50">
        <v>2.75</v>
      </c>
      <c r="AM49" s="50"/>
      <c r="AN49" s="50">
        <f aca="true" t="shared" si="2" ref="AN49:AN56">+AL49*14292.98</f>
        <v>39305.695</v>
      </c>
      <c r="AO49" s="52">
        <f>((AN49/AI49)-1)*100</f>
        <v>49.41899637827376</v>
      </c>
    </row>
    <row r="50" spans="1:41" ht="24" customHeight="1">
      <c r="A50" s="17"/>
      <c r="B50" s="17"/>
      <c r="C50" s="35"/>
      <c r="D50" s="36" t="s">
        <v>118</v>
      </c>
      <c r="E50" s="37"/>
      <c r="F50" s="38"/>
      <c r="G50" s="39"/>
      <c r="H50" s="40"/>
      <c r="I50" s="40"/>
      <c r="J50" s="39"/>
      <c r="K50" s="39"/>
      <c r="L50" s="41"/>
      <c r="M50" s="42"/>
      <c r="N50" s="42"/>
      <c r="O50" s="42"/>
      <c r="P50" s="43"/>
      <c r="Q50" s="43"/>
      <c r="R50" s="44"/>
      <c r="S50" s="44"/>
      <c r="T50" s="44"/>
      <c r="U50" s="44"/>
      <c r="V50" s="45"/>
      <c r="W50" s="45"/>
      <c r="X50" s="41"/>
      <c r="Y50" s="45"/>
      <c r="Z50" s="45"/>
      <c r="AA50" s="35">
        <v>4</v>
      </c>
      <c r="AB50" s="36" t="s">
        <v>119</v>
      </c>
      <c r="AC50" s="46"/>
      <c r="AD50" s="35"/>
      <c r="AE50" s="47"/>
      <c r="AF50" s="47"/>
      <c r="AG50" s="48"/>
      <c r="AH50" s="38"/>
      <c r="AI50" s="49">
        <v>24754.916</v>
      </c>
      <c r="AJ50" s="50" t="s">
        <v>55</v>
      </c>
      <c r="AK50" s="50">
        <v>1</v>
      </c>
      <c r="AL50" s="52">
        <v>2.5</v>
      </c>
      <c r="AM50" s="50"/>
      <c r="AN50" s="50">
        <f t="shared" si="2"/>
        <v>35732.45</v>
      </c>
      <c r="AO50" s="52">
        <f>((AN50/AI50)-1)*100</f>
        <v>44.34486467253613</v>
      </c>
    </row>
    <row r="51" spans="1:41" ht="24" customHeight="1">
      <c r="A51" s="17"/>
      <c r="B51" s="17"/>
      <c r="C51" s="35"/>
      <c r="D51" s="36" t="s">
        <v>118</v>
      </c>
      <c r="E51" s="37"/>
      <c r="F51" s="38"/>
      <c r="G51" s="39"/>
      <c r="H51" s="40"/>
      <c r="I51" s="40"/>
      <c r="J51" s="39"/>
      <c r="K51" s="39"/>
      <c r="L51" s="41"/>
      <c r="M51" s="42"/>
      <c r="N51" s="42"/>
      <c r="O51" s="42"/>
      <c r="P51" s="43"/>
      <c r="Q51" s="43"/>
      <c r="R51" s="44"/>
      <c r="S51" s="44"/>
      <c r="T51" s="44"/>
      <c r="U51" s="44"/>
      <c r="V51" s="45"/>
      <c r="W51" s="45"/>
      <c r="X51" s="41"/>
      <c r="Y51" s="45"/>
      <c r="Z51" s="45"/>
      <c r="AA51" s="35">
        <v>3</v>
      </c>
      <c r="AB51" s="36" t="s">
        <v>119</v>
      </c>
      <c r="AC51" s="46"/>
      <c r="AD51" s="35"/>
      <c r="AE51" s="47"/>
      <c r="AF51" s="47"/>
      <c r="AG51" s="48"/>
      <c r="AH51" s="38"/>
      <c r="AI51" s="49">
        <v>22457.476000000002</v>
      </c>
      <c r="AJ51" s="50" t="s">
        <v>75</v>
      </c>
      <c r="AK51" s="50">
        <v>2</v>
      </c>
      <c r="AL51" s="50">
        <v>2.09</v>
      </c>
      <c r="AM51" s="50"/>
      <c r="AN51" s="50">
        <f t="shared" si="2"/>
        <v>29872.328199999996</v>
      </c>
      <c r="AO51" s="52">
        <f>((AN51/AI51)-1)*100</f>
        <v>33.017299896034594</v>
      </c>
    </row>
    <row r="52" spans="1:41" ht="24" customHeight="1">
      <c r="A52" s="17"/>
      <c r="B52" s="17"/>
      <c r="C52" s="35"/>
      <c r="D52" s="36" t="s">
        <v>118</v>
      </c>
      <c r="E52" s="37"/>
      <c r="F52" s="38"/>
      <c r="G52" s="39"/>
      <c r="H52" s="40"/>
      <c r="I52" s="40"/>
      <c r="J52" s="39"/>
      <c r="K52" s="39"/>
      <c r="L52" s="41"/>
      <c r="M52" s="42"/>
      <c r="N52" s="42"/>
      <c r="O52" s="42"/>
      <c r="P52" s="43"/>
      <c r="Q52" s="43"/>
      <c r="R52" s="44"/>
      <c r="S52" s="44"/>
      <c r="T52" s="44"/>
      <c r="U52" s="44"/>
      <c r="V52" s="45"/>
      <c r="W52" s="45"/>
      <c r="X52" s="41"/>
      <c r="Y52" s="45"/>
      <c r="Z52" s="45"/>
      <c r="AA52" s="35">
        <v>2</v>
      </c>
      <c r="AB52" s="36" t="s">
        <v>119</v>
      </c>
      <c r="AC52" s="46"/>
      <c r="AD52" s="35"/>
      <c r="AE52" s="47"/>
      <c r="AF52" s="47"/>
      <c r="AG52" s="48"/>
      <c r="AH52" s="38"/>
      <c r="AI52" s="49">
        <v>19614.394</v>
      </c>
      <c r="AJ52" s="50" t="s">
        <v>75</v>
      </c>
      <c r="AK52" s="50">
        <v>1</v>
      </c>
      <c r="AL52" s="50">
        <v>1.97</v>
      </c>
      <c r="AM52" s="50"/>
      <c r="AN52" s="50">
        <f t="shared" si="2"/>
        <v>28157.170599999998</v>
      </c>
      <c r="AO52" s="52">
        <f>((AN52/AI52)-1)*100</f>
        <v>43.553609660334125</v>
      </c>
    </row>
    <row r="53" spans="1:41" ht="58.5" customHeight="1">
      <c r="A53" s="17"/>
      <c r="B53" s="17"/>
      <c r="C53" s="35"/>
      <c r="D53" s="36" t="s">
        <v>120</v>
      </c>
      <c r="E53" s="37"/>
      <c r="F53" s="38"/>
      <c r="G53" s="39"/>
      <c r="H53" s="40"/>
      <c r="I53" s="40"/>
      <c r="J53" s="39"/>
      <c r="K53" s="39"/>
      <c r="L53" s="41"/>
      <c r="M53" s="42"/>
      <c r="N53" s="42"/>
      <c r="O53" s="42"/>
      <c r="P53" s="43"/>
      <c r="Q53" s="43"/>
      <c r="R53" s="44"/>
      <c r="S53" s="44"/>
      <c r="T53" s="44"/>
      <c r="U53" s="44"/>
      <c r="V53" s="45"/>
      <c r="W53" s="45"/>
      <c r="X53" s="41"/>
      <c r="Y53" s="45"/>
      <c r="Z53" s="45"/>
      <c r="AA53" s="35">
        <v>5</v>
      </c>
      <c r="AB53" s="36" t="s">
        <v>121</v>
      </c>
      <c r="AC53" s="46"/>
      <c r="AD53" s="35"/>
      <c r="AE53" s="47"/>
      <c r="AF53" s="47"/>
      <c r="AG53" s="48"/>
      <c r="AH53" s="38"/>
      <c r="AI53" s="49">
        <v>26305.688000000002</v>
      </c>
      <c r="AJ53" s="50" t="s">
        <v>55</v>
      </c>
      <c r="AK53" s="50">
        <v>1</v>
      </c>
      <c r="AL53" s="52">
        <v>2.5</v>
      </c>
      <c r="AM53" s="50"/>
      <c r="AN53" s="50">
        <f t="shared" si="2"/>
        <v>35732.45</v>
      </c>
      <c r="AO53" s="52">
        <f>((AN53/AI53)-1)*100</f>
        <v>35.835451252976135</v>
      </c>
    </row>
    <row r="54" spans="1:41" ht="58.5" customHeight="1">
      <c r="A54" s="17"/>
      <c r="B54" s="17"/>
      <c r="C54" s="35"/>
      <c r="D54" s="36" t="s">
        <v>120</v>
      </c>
      <c r="E54" s="37"/>
      <c r="F54" s="38"/>
      <c r="G54" s="39"/>
      <c r="H54" s="40"/>
      <c r="I54" s="40"/>
      <c r="J54" s="39"/>
      <c r="K54" s="39"/>
      <c r="L54" s="41"/>
      <c r="M54" s="42"/>
      <c r="N54" s="42"/>
      <c r="O54" s="42"/>
      <c r="P54" s="43"/>
      <c r="Q54" s="43"/>
      <c r="R54" s="44"/>
      <c r="S54" s="44"/>
      <c r="T54" s="44"/>
      <c r="U54" s="44"/>
      <c r="V54" s="45"/>
      <c r="W54" s="45"/>
      <c r="X54" s="41"/>
      <c r="Y54" s="45"/>
      <c r="Z54" s="45"/>
      <c r="AA54" s="35">
        <v>4</v>
      </c>
      <c r="AB54" s="36" t="s">
        <v>121</v>
      </c>
      <c r="AC54" s="46"/>
      <c r="AD54" s="35"/>
      <c r="AE54" s="47"/>
      <c r="AF54" s="47"/>
      <c r="AG54" s="48"/>
      <c r="AH54" s="38"/>
      <c r="AI54" s="49">
        <v>24754.916</v>
      </c>
      <c r="AJ54" s="50" t="s">
        <v>55</v>
      </c>
      <c r="AK54" s="50">
        <v>1</v>
      </c>
      <c r="AL54" s="52">
        <v>2.5</v>
      </c>
      <c r="AM54" s="50"/>
      <c r="AN54" s="50">
        <f t="shared" si="2"/>
        <v>35732.45</v>
      </c>
      <c r="AO54" s="52">
        <f>((AN54/AI54)-1)*100</f>
        <v>44.34486467253613</v>
      </c>
    </row>
    <row r="55" spans="1:41" ht="99.75" customHeight="1">
      <c r="A55" s="17"/>
      <c r="B55" s="17"/>
      <c r="C55" s="35"/>
      <c r="D55" s="36" t="s">
        <v>120</v>
      </c>
      <c r="E55" s="37"/>
      <c r="F55" s="38"/>
      <c r="G55" s="39"/>
      <c r="H55" s="40"/>
      <c r="I55" s="40"/>
      <c r="J55" s="39"/>
      <c r="K55" s="39"/>
      <c r="L55" s="41"/>
      <c r="M55" s="42"/>
      <c r="N55" s="42"/>
      <c r="O55" s="42"/>
      <c r="P55" s="43"/>
      <c r="Q55" s="43"/>
      <c r="R55" s="44"/>
      <c r="S55" s="44"/>
      <c r="T55" s="44"/>
      <c r="U55" s="44"/>
      <c r="V55" s="45"/>
      <c r="W55" s="45"/>
      <c r="X55" s="41"/>
      <c r="Y55" s="45"/>
      <c r="Z55" s="45"/>
      <c r="AA55" s="35">
        <v>3</v>
      </c>
      <c r="AB55" s="36" t="s">
        <v>122</v>
      </c>
      <c r="AC55" s="46"/>
      <c r="AD55" s="35"/>
      <c r="AE55" s="47"/>
      <c r="AF55" s="47"/>
      <c r="AG55" s="48"/>
      <c r="AH55" s="38"/>
      <c r="AI55" s="49">
        <v>22457.476000000002</v>
      </c>
      <c r="AJ55" s="50" t="s">
        <v>75</v>
      </c>
      <c r="AK55" s="50">
        <v>2</v>
      </c>
      <c r="AL55" s="50">
        <v>2.09</v>
      </c>
      <c r="AM55" s="50"/>
      <c r="AN55" s="50">
        <f t="shared" si="2"/>
        <v>29872.328199999996</v>
      </c>
      <c r="AO55" s="52">
        <f>((AN55/AI55)-1)*100</f>
        <v>33.017299896034594</v>
      </c>
    </row>
    <row r="56" spans="1:41" ht="53.25" customHeight="1">
      <c r="A56" s="17"/>
      <c r="B56" s="17"/>
      <c r="C56" s="35"/>
      <c r="D56" s="36" t="s">
        <v>120</v>
      </c>
      <c r="E56" s="37"/>
      <c r="F56" s="38"/>
      <c r="G56" s="39"/>
      <c r="H56" s="40"/>
      <c r="I56" s="40"/>
      <c r="J56" s="39"/>
      <c r="K56" s="39"/>
      <c r="L56" s="41"/>
      <c r="M56" s="42"/>
      <c r="N56" s="42"/>
      <c r="O56" s="42"/>
      <c r="P56" s="43"/>
      <c r="Q56" s="43"/>
      <c r="R56" s="44"/>
      <c r="S56" s="44"/>
      <c r="T56" s="44"/>
      <c r="U56" s="44"/>
      <c r="V56" s="45"/>
      <c r="W56" s="45"/>
      <c r="X56" s="41"/>
      <c r="Y56" s="45"/>
      <c r="Z56" s="45"/>
      <c r="AA56" s="35">
        <v>2</v>
      </c>
      <c r="AB56" s="36" t="s">
        <v>123</v>
      </c>
      <c r="AC56" s="46"/>
      <c r="AD56" s="35"/>
      <c r="AE56" s="47"/>
      <c r="AF56" s="47"/>
      <c r="AG56" s="48"/>
      <c r="AH56" s="38"/>
      <c r="AI56" s="49">
        <v>19614.394</v>
      </c>
      <c r="AJ56" s="50" t="s">
        <v>75</v>
      </c>
      <c r="AK56" s="50">
        <v>1</v>
      </c>
      <c r="AL56" s="50">
        <v>1.97</v>
      </c>
      <c r="AM56" s="50"/>
      <c r="AN56" s="50">
        <f t="shared" si="2"/>
        <v>28157.170599999998</v>
      </c>
      <c r="AO56" s="52">
        <f>((AN56/AI56)-1)*100</f>
        <v>43.553609660334125</v>
      </c>
    </row>
    <row r="57" spans="1:41" ht="28.5">
      <c r="A57" s="17"/>
      <c r="B57" s="17"/>
      <c r="C57" s="86" t="s">
        <v>124</v>
      </c>
      <c r="D57" s="87" t="s">
        <v>125</v>
      </c>
      <c r="E57" s="20"/>
      <c r="F57" s="21"/>
      <c r="G57" s="22" t="e">
        <v>#NAME?</v>
      </c>
      <c r="H57" s="23" t="e">
        <v>#NAME?</v>
      </c>
      <c r="I57" s="23" t="e">
        <v>#NAME?</v>
      </c>
      <c r="J57" s="22"/>
      <c r="K57" s="22"/>
      <c r="L57" s="24" t="e">
        <v>#NAME?</v>
      </c>
      <c r="M57" s="25" t="e">
        <v>#NAME?</v>
      </c>
      <c r="N57" s="25" t="e">
        <v>#NAME?</v>
      </c>
      <c r="O57" s="25" t="e">
        <v>#NAME?</v>
      </c>
      <c r="P57" s="26">
        <v>2817.35</v>
      </c>
      <c r="Q57" s="26" t="e">
        <v>#NAME?</v>
      </c>
      <c r="R57" s="27" t="e">
        <v>#NAME?</v>
      </c>
      <c r="S57" s="27" t="e">
        <v>#NAME?</v>
      </c>
      <c r="T57" s="27" t="e">
        <v>#NAME?</v>
      </c>
      <c r="U57" s="27" t="e">
        <v>#NAME?</v>
      </c>
      <c r="V57" s="28"/>
      <c r="W57" s="28"/>
      <c r="X57" s="24"/>
      <c r="Y57" s="28"/>
      <c r="Z57" s="28"/>
      <c r="AA57" s="18">
        <v>4</v>
      </c>
      <c r="AB57" s="29"/>
      <c r="AC57" s="30">
        <v>1.47</v>
      </c>
      <c r="AD57" s="18">
        <v>1.54</v>
      </c>
      <c r="AE57" s="31" t="s">
        <v>52</v>
      </c>
      <c r="AF57" s="31">
        <v>1</v>
      </c>
      <c r="AG57" s="32">
        <v>1.47</v>
      </c>
      <c r="AH57" s="21"/>
      <c r="AI57" s="33"/>
      <c r="AJ57" s="33"/>
      <c r="AK57" s="33"/>
      <c r="AL57" s="33"/>
      <c r="AM57" s="33">
        <f>+AG57*14292.98</f>
        <v>21010.6806</v>
      </c>
      <c r="AN57" s="33"/>
      <c r="AO57" s="34"/>
    </row>
    <row r="58" spans="1:41" ht="45" customHeight="1">
      <c r="A58" s="17"/>
      <c r="B58" s="17"/>
      <c r="C58" s="35"/>
      <c r="D58" s="36" t="s">
        <v>126</v>
      </c>
      <c r="E58" s="37"/>
      <c r="F58" s="38"/>
      <c r="G58" s="39"/>
      <c r="H58" s="40"/>
      <c r="I58" s="40"/>
      <c r="J58" s="39"/>
      <c r="K58" s="39"/>
      <c r="L58" s="41"/>
      <c r="M58" s="42"/>
      <c r="N58" s="42"/>
      <c r="O58" s="42"/>
      <c r="P58" s="43"/>
      <c r="Q58" s="43"/>
      <c r="R58" s="44"/>
      <c r="S58" s="44"/>
      <c r="T58" s="44"/>
      <c r="U58" s="44"/>
      <c r="V58" s="45"/>
      <c r="W58" s="45"/>
      <c r="X58" s="41"/>
      <c r="Y58" s="45"/>
      <c r="Z58" s="45"/>
      <c r="AA58" s="35">
        <v>4</v>
      </c>
      <c r="AB58" s="36" t="s">
        <v>127</v>
      </c>
      <c r="AC58" s="46"/>
      <c r="AD58" s="35"/>
      <c r="AE58" s="47"/>
      <c r="AF58" s="47"/>
      <c r="AG58" s="48"/>
      <c r="AH58" s="38"/>
      <c r="AI58" s="49">
        <v>26018.508</v>
      </c>
      <c r="AJ58" s="50" t="s">
        <v>55</v>
      </c>
      <c r="AK58" s="50">
        <v>1</v>
      </c>
      <c r="AL58" s="52">
        <v>2.5</v>
      </c>
      <c r="AM58" s="50"/>
      <c r="AN58" s="50">
        <f>+AL58*14292.98</f>
        <v>35732.45</v>
      </c>
      <c r="AO58" s="52">
        <f>((AN58/AI58)-1)*100</f>
        <v>37.334738794399726</v>
      </c>
    </row>
    <row r="59" spans="1:41" ht="15">
      <c r="A59" s="17"/>
      <c r="B59" s="17"/>
      <c r="C59" s="79" t="s">
        <v>128</v>
      </c>
      <c r="D59" s="89" t="s">
        <v>129</v>
      </c>
      <c r="E59" s="20"/>
      <c r="F59" s="21"/>
      <c r="G59" s="22" t="e">
        <v>#NAME?</v>
      </c>
      <c r="H59" s="23" t="e">
        <v>#NAME?</v>
      </c>
      <c r="I59" s="23" t="e">
        <v>#NAME?</v>
      </c>
      <c r="J59" s="22"/>
      <c r="K59" s="22"/>
      <c r="L59" s="24" t="e">
        <v>#NAME?</v>
      </c>
      <c r="M59" s="25" t="e">
        <v>#NAME?</v>
      </c>
      <c r="N59" s="25" t="e">
        <v>#NAME?</v>
      </c>
      <c r="O59" s="25" t="e">
        <v>#NAME?</v>
      </c>
      <c r="P59" s="26">
        <v>2817.35</v>
      </c>
      <c r="Q59" s="26" t="e">
        <v>#NAME?</v>
      </c>
      <c r="R59" s="27" t="e">
        <v>#NAME?</v>
      </c>
      <c r="S59" s="27" t="e">
        <v>#NAME?</v>
      </c>
      <c r="T59" s="27" t="e">
        <v>#NAME?</v>
      </c>
      <c r="U59" s="27" t="e">
        <v>#NAME?</v>
      </c>
      <c r="V59" s="28"/>
      <c r="W59" s="28"/>
      <c r="X59" s="24"/>
      <c r="Y59" s="28"/>
      <c r="Z59" s="28"/>
      <c r="AA59" s="18">
        <v>4</v>
      </c>
      <c r="AB59" s="29"/>
      <c r="AC59" s="30">
        <v>1.28</v>
      </c>
      <c r="AD59" s="18">
        <v>1.34</v>
      </c>
      <c r="AE59" s="31" t="s">
        <v>102</v>
      </c>
      <c r="AF59" s="31">
        <v>1</v>
      </c>
      <c r="AG59" s="32">
        <v>1.28</v>
      </c>
      <c r="AH59" s="21"/>
      <c r="AI59" s="33"/>
      <c r="AJ59" s="33"/>
      <c r="AK59" s="33"/>
      <c r="AL59" s="33"/>
      <c r="AM59" s="33">
        <f>+AG59*14292.98</f>
        <v>18295.0144</v>
      </c>
      <c r="AN59" s="33"/>
      <c r="AO59" s="34"/>
    </row>
    <row r="60" spans="1:41" ht="27" customHeight="1">
      <c r="A60" s="17"/>
      <c r="B60" s="17"/>
      <c r="C60" s="35"/>
      <c r="D60" s="36" t="s">
        <v>130</v>
      </c>
      <c r="E60" s="37"/>
      <c r="F60" s="38"/>
      <c r="G60" s="39"/>
      <c r="H60" s="40"/>
      <c r="I60" s="40"/>
      <c r="J60" s="39"/>
      <c r="K60" s="39"/>
      <c r="L60" s="41"/>
      <c r="M60" s="42"/>
      <c r="N60" s="42"/>
      <c r="O60" s="42"/>
      <c r="P60" s="43"/>
      <c r="Q60" s="43"/>
      <c r="R60" s="44"/>
      <c r="S60" s="44"/>
      <c r="T60" s="44"/>
      <c r="U60" s="44"/>
      <c r="V60" s="45"/>
      <c r="W60" s="45"/>
      <c r="X60" s="41"/>
      <c r="Y60" s="45"/>
      <c r="Z60" s="45"/>
      <c r="AA60" s="35">
        <v>2</v>
      </c>
      <c r="AB60" s="36" t="s">
        <v>131</v>
      </c>
      <c r="AC60" s="46"/>
      <c r="AD60" s="35"/>
      <c r="AE60" s="47"/>
      <c r="AF60" s="47"/>
      <c r="AG60" s="48"/>
      <c r="AH60" s="38"/>
      <c r="AI60" s="49">
        <v>19614.394</v>
      </c>
      <c r="AJ60" s="50" t="s">
        <v>75</v>
      </c>
      <c r="AK60" s="50">
        <v>1</v>
      </c>
      <c r="AL60" s="50">
        <v>1.97</v>
      </c>
      <c r="AM60" s="50"/>
      <c r="AN60" s="50">
        <f>+AL60*14292.98</f>
        <v>28157.170599999998</v>
      </c>
      <c r="AO60" s="52">
        <f>((AN60/AI60)-1)*100</f>
        <v>43.553609660334125</v>
      </c>
    </row>
    <row r="61" spans="1:41" ht="15">
      <c r="A61" s="54"/>
      <c r="B61" s="54" t="s">
        <v>132</v>
      </c>
      <c r="C61" s="55"/>
      <c r="D61" s="56"/>
      <c r="E61" s="90"/>
      <c r="F61" s="58"/>
      <c r="G61" s="59" t="e">
        <v>#NAME?</v>
      </c>
      <c r="H61" s="60" t="e">
        <v>#NAME?</v>
      </c>
      <c r="I61" s="60" t="e">
        <v>#NAME?</v>
      </c>
      <c r="J61" s="59"/>
      <c r="K61" s="59"/>
      <c r="L61" s="61" t="e">
        <v>#NAME?</v>
      </c>
      <c r="M61" s="62" t="e">
        <v>#NAME?</v>
      </c>
      <c r="N61" s="62" t="e">
        <v>#NAME?</v>
      </c>
      <c r="O61" s="62" t="e">
        <v>#NAME?</v>
      </c>
      <c r="P61" s="63">
        <v>2817.35</v>
      </c>
      <c r="Q61" s="63" t="e">
        <v>#NAME?</v>
      </c>
      <c r="R61" s="64" t="e">
        <v>#NAME?</v>
      </c>
      <c r="S61" s="65" t="e">
        <v>#NAME?</v>
      </c>
      <c r="T61" s="65" t="e">
        <v>#NAME?</v>
      </c>
      <c r="U61" s="65" t="e">
        <v>#NAME?</v>
      </c>
      <c r="V61" s="66"/>
      <c r="W61" s="66"/>
      <c r="X61" s="61"/>
      <c r="Y61" s="66"/>
      <c r="Z61" s="66"/>
      <c r="AA61" s="67"/>
      <c r="AB61" s="68"/>
      <c r="AC61" s="69" t="s">
        <v>57</v>
      </c>
      <c r="AD61" s="67" t="s">
        <v>57</v>
      </c>
      <c r="AE61" s="70"/>
      <c r="AF61" s="70"/>
      <c r="AG61" s="70"/>
      <c r="AH61" s="71"/>
      <c r="AI61" s="72"/>
      <c r="AJ61" s="72"/>
      <c r="AK61" s="72"/>
      <c r="AL61" s="72"/>
      <c r="AM61" s="72"/>
      <c r="AN61" s="72"/>
      <c r="AO61" s="72"/>
    </row>
    <row r="62" spans="1:41" ht="15">
      <c r="A62" s="17"/>
      <c r="B62" s="17"/>
      <c r="C62" s="18" t="s">
        <v>133</v>
      </c>
      <c r="D62" s="89" t="s">
        <v>134</v>
      </c>
      <c r="E62" s="20"/>
      <c r="F62" s="21"/>
      <c r="G62" s="22" t="e">
        <v>#NAME?</v>
      </c>
      <c r="H62" s="23" t="e">
        <v>#NAME?</v>
      </c>
      <c r="I62" s="23" t="e">
        <v>#NAME?</v>
      </c>
      <c r="J62" s="22"/>
      <c r="K62" s="22"/>
      <c r="L62" s="24" t="e">
        <v>#NAME?</v>
      </c>
      <c r="M62" s="25" t="e">
        <v>#NAME?</v>
      </c>
      <c r="N62" s="25" t="e">
        <v>#NAME?</v>
      </c>
      <c r="O62" s="25" t="e">
        <v>#NAME?</v>
      </c>
      <c r="P62" s="26">
        <v>2817.35</v>
      </c>
      <c r="Q62" s="26" t="e">
        <v>#NAME?</v>
      </c>
      <c r="R62" s="27" t="e">
        <v>#NAME?</v>
      </c>
      <c r="S62" s="27" t="e">
        <v>#NAME?</v>
      </c>
      <c r="T62" s="27" t="e">
        <v>#NAME?</v>
      </c>
      <c r="U62" s="27" t="e">
        <v>#NAME?</v>
      </c>
      <c r="V62" s="28"/>
      <c r="W62" s="28"/>
      <c r="X62" s="24"/>
      <c r="Y62" s="28"/>
      <c r="Z62" s="28"/>
      <c r="AA62" s="18">
        <v>4</v>
      </c>
      <c r="AB62" s="29"/>
      <c r="AC62" s="30">
        <v>1.28</v>
      </c>
      <c r="AD62" s="18">
        <v>1.34</v>
      </c>
      <c r="AE62" s="31" t="s">
        <v>102</v>
      </c>
      <c r="AF62" s="31">
        <v>1</v>
      </c>
      <c r="AG62" s="32">
        <v>1.28</v>
      </c>
      <c r="AH62" s="21"/>
      <c r="AI62" s="33"/>
      <c r="AJ62" s="33"/>
      <c r="AK62" s="33"/>
      <c r="AL62" s="33"/>
      <c r="AM62" s="33">
        <f>+AG62*14292.98</f>
        <v>18295.0144</v>
      </c>
      <c r="AN62" s="33"/>
      <c r="AO62" s="34"/>
    </row>
    <row r="63" spans="1:41" ht="24" customHeight="1">
      <c r="A63" s="17"/>
      <c r="B63" s="17"/>
      <c r="C63" s="35"/>
      <c r="D63" s="36" t="s">
        <v>135</v>
      </c>
      <c r="E63" s="37"/>
      <c r="F63" s="38"/>
      <c r="G63" s="39"/>
      <c r="H63" s="40"/>
      <c r="I63" s="40"/>
      <c r="J63" s="39"/>
      <c r="K63" s="39"/>
      <c r="L63" s="41"/>
      <c r="M63" s="42"/>
      <c r="N63" s="42"/>
      <c r="O63" s="42"/>
      <c r="P63" s="43"/>
      <c r="Q63" s="43"/>
      <c r="R63" s="44"/>
      <c r="S63" s="44"/>
      <c r="T63" s="44"/>
      <c r="U63" s="44"/>
      <c r="V63" s="45"/>
      <c r="W63" s="45"/>
      <c r="X63" s="41"/>
      <c r="Y63" s="45"/>
      <c r="Z63" s="45"/>
      <c r="AA63" s="35">
        <v>2</v>
      </c>
      <c r="AB63" s="36" t="s">
        <v>134</v>
      </c>
      <c r="AC63" s="46"/>
      <c r="AD63" s="35"/>
      <c r="AE63" s="47"/>
      <c r="AF63" s="47"/>
      <c r="AG63" s="48"/>
      <c r="AH63" s="38"/>
      <c r="AI63" s="49">
        <v>19614.394</v>
      </c>
      <c r="AJ63" s="50" t="s">
        <v>75</v>
      </c>
      <c r="AK63" s="50">
        <v>1</v>
      </c>
      <c r="AL63" s="50">
        <v>1.97</v>
      </c>
      <c r="AM63" s="50"/>
      <c r="AN63" s="50">
        <f>+AL63*14292.98</f>
        <v>28157.170599999998</v>
      </c>
      <c r="AO63" s="52">
        <f>((AN63/AI63)-1)*100</f>
        <v>43.553609660334125</v>
      </c>
    </row>
    <row r="64" spans="1:41" ht="15">
      <c r="A64" s="17"/>
      <c r="B64" s="17"/>
      <c r="C64" s="79" t="s">
        <v>136</v>
      </c>
      <c r="D64" s="84" t="s">
        <v>137</v>
      </c>
      <c r="E64" s="20"/>
      <c r="F64" s="21"/>
      <c r="G64" s="22" t="e">
        <v>#NAME?</v>
      </c>
      <c r="H64" s="23" t="e">
        <v>#NAME?</v>
      </c>
      <c r="I64" s="23" t="e">
        <v>#NAME?</v>
      </c>
      <c r="J64" s="22"/>
      <c r="K64" s="22"/>
      <c r="L64" s="24" t="e">
        <v>#NAME?</v>
      </c>
      <c r="M64" s="25" t="e">
        <v>#NAME?</v>
      </c>
      <c r="N64" s="25" t="e">
        <v>#NAME?</v>
      </c>
      <c r="O64" s="25" t="e">
        <v>#NAME?</v>
      </c>
      <c r="P64" s="26">
        <v>2817.35</v>
      </c>
      <c r="Q64" s="26" t="e">
        <v>#NAME?</v>
      </c>
      <c r="R64" s="27" t="e">
        <v>#NAME?</v>
      </c>
      <c r="S64" s="27" t="e">
        <v>#NAME?</v>
      </c>
      <c r="T64" s="27" t="e">
        <v>#NAME?</v>
      </c>
      <c r="U64" s="27" t="e">
        <v>#NAME?</v>
      </c>
      <c r="V64" s="28"/>
      <c r="W64" s="28"/>
      <c r="X64" s="24"/>
      <c r="Y64" s="28"/>
      <c r="Z64" s="28"/>
      <c r="AA64" s="18">
        <v>4</v>
      </c>
      <c r="AB64" s="29"/>
      <c r="AC64" s="30" t="s">
        <v>57</v>
      </c>
      <c r="AD64" s="18" t="s">
        <v>57</v>
      </c>
      <c r="AE64" s="31"/>
      <c r="AF64" s="31"/>
      <c r="AG64" s="31"/>
      <c r="AH64" s="21"/>
      <c r="AI64" s="33"/>
      <c r="AJ64" s="33"/>
      <c r="AK64" s="33"/>
      <c r="AL64" s="33"/>
      <c r="AM64" s="33"/>
      <c r="AN64" s="33"/>
      <c r="AO64" s="33"/>
    </row>
    <row r="65" spans="1:41" ht="24" customHeight="1">
      <c r="A65" s="17"/>
      <c r="B65" s="17"/>
      <c r="C65" s="35"/>
      <c r="D65" s="36" t="s">
        <v>138</v>
      </c>
      <c r="E65" s="37"/>
      <c r="F65" s="38"/>
      <c r="G65" s="39"/>
      <c r="H65" s="40"/>
      <c r="I65" s="40"/>
      <c r="J65" s="39"/>
      <c r="K65" s="39"/>
      <c r="L65" s="41"/>
      <c r="M65" s="42"/>
      <c r="N65" s="42"/>
      <c r="O65" s="42"/>
      <c r="P65" s="43"/>
      <c r="Q65" s="43"/>
      <c r="R65" s="44"/>
      <c r="S65" s="44"/>
      <c r="T65" s="44"/>
      <c r="U65" s="44"/>
      <c r="V65" s="45"/>
      <c r="W65" s="45"/>
      <c r="X65" s="41"/>
      <c r="Y65" s="45"/>
      <c r="Z65" s="45"/>
      <c r="AA65" s="35">
        <v>4</v>
      </c>
      <c r="AB65" s="36" t="s">
        <v>137</v>
      </c>
      <c r="AC65" s="46"/>
      <c r="AD65" s="35"/>
      <c r="AE65" s="47"/>
      <c r="AF65" s="47"/>
      <c r="AG65" s="48"/>
      <c r="AH65" s="38"/>
      <c r="AI65" s="49">
        <v>26018.508</v>
      </c>
      <c r="AJ65" s="50" t="s">
        <v>55</v>
      </c>
      <c r="AK65" s="50">
        <v>1</v>
      </c>
      <c r="AL65" s="52">
        <v>2.5</v>
      </c>
      <c r="AM65" s="50"/>
      <c r="AN65" s="50">
        <f>+AL65*14292.98</f>
        <v>35732.45</v>
      </c>
      <c r="AO65" s="52">
        <f>((AN65/AI65)-1)*100</f>
        <v>37.334738794399726</v>
      </c>
    </row>
    <row r="66" spans="1:41" ht="24" customHeight="1">
      <c r="A66" s="17"/>
      <c r="B66" s="17"/>
      <c r="C66" s="35"/>
      <c r="D66" s="36" t="s">
        <v>138</v>
      </c>
      <c r="E66" s="37"/>
      <c r="F66" s="38"/>
      <c r="G66" s="39"/>
      <c r="H66" s="40"/>
      <c r="I66" s="40"/>
      <c r="J66" s="39"/>
      <c r="K66" s="39"/>
      <c r="L66" s="41"/>
      <c r="M66" s="42"/>
      <c r="N66" s="42"/>
      <c r="O66" s="42"/>
      <c r="P66" s="43"/>
      <c r="Q66" s="43"/>
      <c r="R66" s="44"/>
      <c r="S66" s="44"/>
      <c r="T66" s="44"/>
      <c r="U66" s="44"/>
      <c r="V66" s="45"/>
      <c r="W66" s="45"/>
      <c r="X66" s="41"/>
      <c r="Y66" s="45"/>
      <c r="Z66" s="45"/>
      <c r="AA66" s="35">
        <v>3</v>
      </c>
      <c r="AB66" s="36" t="s">
        <v>137</v>
      </c>
      <c r="AC66" s="46"/>
      <c r="AD66" s="35"/>
      <c r="AE66" s="47"/>
      <c r="AF66" s="47"/>
      <c r="AG66" s="48"/>
      <c r="AH66" s="38"/>
      <c r="AI66" s="49">
        <v>22457.476000000002</v>
      </c>
      <c r="AJ66" s="50" t="s">
        <v>75</v>
      </c>
      <c r="AK66" s="50">
        <v>2</v>
      </c>
      <c r="AL66" s="50">
        <v>2.09</v>
      </c>
      <c r="AM66" s="50"/>
      <c r="AN66" s="50">
        <f>+AL66*14292.98</f>
        <v>29872.328199999996</v>
      </c>
      <c r="AO66" s="52">
        <f>((AN66/AI66)-1)*100</f>
        <v>33.017299896034594</v>
      </c>
    </row>
    <row r="67" spans="1:41" ht="15">
      <c r="A67" s="54"/>
      <c r="B67" s="54" t="s">
        <v>139</v>
      </c>
      <c r="C67" s="55"/>
      <c r="D67" s="56"/>
      <c r="E67" s="71"/>
      <c r="F67" s="58"/>
      <c r="G67" s="59" t="e">
        <v>#NAME?</v>
      </c>
      <c r="H67" s="60" t="e">
        <v>#NAME?</v>
      </c>
      <c r="I67" s="60" t="e">
        <v>#NAME?</v>
      </c>
      <c r="J67" s="91"/>
      <c r="K67" s="91"/>
      <c r="L67" s="61" t="e">
        <v>#NAME?</v>
      </c>
      <c r="M67" s="62" t="e">
        <v>#NAME?</v>
      </c>
      <c r="N67" s="62" t="e">
        <v>#NAME?</v>
      </c>
      <c r="O67" s="62" t="e">
        <v>#NAME?</v>
      </c>
      <c r="P67" s="63">
        <v>2817.35</v>
      </c>
      <c r="Q67" s="63" t="e">
        <v>#NAME?</v>
      </c>
      <c r="R67" s="64" t="e">
        <v>#NAME?</v>
      </c>
      <c r="S67" s="65" t="e">
        <v>#NAME?</v>
      </c>
      <c r="T67" s="65" t="e">
        <v>#NAME?</v>
      </c>
      <c r="U67" s="65" t="e">
        <v>#NAME?</v>
      </c>
      <c r="V67" s="66"/>
      <c r="W67" s="66"/>
      <c r="X67" s="61"/>
      <c r="Y67" s="66"/>
      <c r="Z67" s="66"/>
      <c r="AA67" s="67"/>
      <c r="AB67" s="68"/>
      <c r="AC67" s="69" t="s">
        <v>57</v>
      </c>
      <c r="AD67" s="67" t="s">
        <v>57</v>
      </c>
      <c r="AE67" s="70"/>
      <c r="AF67" s="70"/>
      <c r="AG67" s="70"/>
      <c r="AH67" s="71"/>
      <c r="AI67" s="72"/>
      <c r="AJ67" s="72"/>
      <c r="AK67" s="72"/>
      <c r="AL67" s="72"/>
      <c r="AM67" s="72"/>
      <c r="AN67" s="72"/>
      <c r="AO67" s="72"/>
    </row>
    <row r="68" spans="1:41" ht="15">
      <c r="A68" s="17"/>
      <c r="B68" s="17"/>
      <c r="C68" s="18" t="s">
        <v>140</v>
      </c>
      <c r="D68" s="84" t="s">
        <v>141</v>
      </c>
      <c r="E68" s="21"/>
      <c r="F68" s="21"/>
      <c r="G68" s="22" t="e">
        <v>#NAME?</v>
      </c>
      <c r="H68" s="23" t="e">
        <v>#NAME?</v>
      </c>
      <c r="I68" s="23" t="e">
        <v>#NAME?</v>
      </c>
      <c r="J68" s="92"/>
      <c r="K68" s="92"/>
      <c r="L68" s="24" t="e">
        <v>#NAME?</v>
      </c>
      <c r="M68" s="25" t="e">
        <v>#NAME?</v>
      </c>
      <c r="N68" s="25" t="e">
        <v>#NAME?</v>
      </c>
      <c r="O68" s="25" t="e">
        <v>#NAME?</v>
      </c>
      <c r="P68" s="26">
        <v>2817.35</v>
      </c>
      <c r="Q68" s="26" t="e">
        <v>#NAME?</v>
      </c>
      <c r="R68" s="27" t="e">
        <v>#NAME?</v>
      </c>
      <c r="S68" s="27" t="e">
        <v>#NAME?</v>
      </c>
      <c r="T68" s="27" t="e">
        <v>#NAME?</v>
      </c>
      <c r="U68" s="27" t="e">
        <v>#NAME?</v>
      </c>
      <c r="V68" s="28"/>
      <c r="W68" s="28"/>
      <c r="X68" s="24"/>
      <c r="Y68" s="28"/>
      <c r="Z68" s="28"/>
      <c r="AA68" s="18" t="s">
        <v>45</v>
      </c>
      <c r="AB68" s="29"/>
      <c r="AC68" s="30">
        <v>2.76</v>
      </c>
      <c r="AD68" s="18">
        <v>2.84</v>
      </c>
      <c r="AE68" s="31" t="s">
        <v>55</v>
      </c>
      <c r="AF68" s="31">
        <v>3</v>
      </c>
      <c r="AG68" s="32">
        <v>2.76</v>
      </c>
      <c r="AH68" s="21"/>
      <c r="AI68" s="33"/>
      <c r="AJ68" s="33"/>
      <c r="AK68" s="33"/>
      <c r="AL68" s="33"/>
      <c r="AM68" s="33">
        <f>+AG68*14292.98</f>
        <v>39448.6248</v>
      </c>
      <c r="AN68" s="33"/>
      <c r="AO68" s="34"/>
    </row>
    <row r="69" spans="1:41" ht="23.25" customHeight="1">
      <c r="A69" s="17"/>
      <c r="B69" s="17"/>
      <c r="C69" s="35"/>
      <c r="D69" s="36" t="s">
        <v>142</v>
      </c>
      <c r="E69" s="37"/>
      <c r="F69" s="38"/>
      <c r="G69" s="39"/>
      <c r="H69" s="40"/>
      <c r="I69" s="40"/>
      <c r="J69" s="39"/>
      <c r="K69" s="39"/>
      <c r="L69" s="41"/>
      <c r="M69" s="42"/>
      <c r="N69" s="42"/>
      <c r="O69" s="42"/>
      <c r="P69" s="43"/>
      <c r="Q69" s="43"/>
      <c r="R69" s="44"/>
      <c r="S69" s="44"/>
      <c r="T69" s="44"/>
      <c r="U69" s="44"/>
      <c r="V69" s="45"/>
      <c r="W69" s="45"/>
      <c r="X69" s="41"/>
      <c r="Y69" s="45"/>
      <c r="Z69" s="45"/>
      <c r="AA69" s="35" t="s">
        <v>69</v>
      </c>
      <c r="AB69" s="36" t="s">
        <v>141</v>
      </c>
      <c r="AC69" s="46"/>
      <c r="AD69" s="35"/>
      <c r="AE69" s="47"/>
      <c r="AF69" s="47"/>
      <c r="AG69" s="48"/>
      <c r="AH69" s="38"/>
      <c r="AI69" s="49">
        <v>39429.814000000006</v>
      </c>
      <c r="AJ69" s="50" t="s">
        <v>46</v>
      </c>
      <c r="AK69" s="50">
        <v>2</v>
      </c>
      <c r="AL69" s="50">
        <v>3.31</v>
      </c>
      <c r="AM69" s="50"/>
      <c r="AN69" s="50">
        <f>+AL69*14292.98</f>
        <v>47309.7638</v>
      </c>
      <c r="AO69" s="52">
        <f>((AN69/AI69)-1)*100</f>
        <v>19.984750118273432</v>
      </c>
    </row>
    <row r="70" spans="1:41" ht="15">
      <c r="A70" s="17"/>
      <c r="B70" s="17"/>
      <c r="C70" s="18" t="s">
        <v>143</v>
      </c>
      <c r="D70" s="84" t="s">
        <v>144</v>
      </c>
      <c r="E70" s="21"/>
      <c r="F70" s="21"/>
      <c r="G70" s="22" t="e">
        <v>#NAME?</v>
      </c>
      <c r="H70" s="23" t="e">
        <v>#NAME?</v>
      </c>
      <c r="I70" s="23" t="e">
        <v>#NAME?</v>
      </c>
      <c r="J70" s="92"/>
      <c r="K70" s="92"/>
      <c r="L70" s="24" t="e">
        <v>#NAME?</v>
      </c>
      <c r="M70" s="25" t="e">
        <v>#NAME?</v>
      </c>
      <c r="N70" s="25" t="e">
        <v>#NAME?</v>
      </c>
      <c r="O70" s="25" t="e">
        <v>#NAME?</v>
      </c>
      <c r="P70" s="26">
        <v>2817.35</v>
      </c>
      <c r="Q70" s="26" t="e">
        <v>#NAME?</v>
      </c>
      <c r="R70" s="27" t="e">
        <v>#NAME?</v>
      </c>
      <c r="S70" s="27" t="e">
        <v>#NAME?</v>
      </c>
      <c r="T70" s="27" t="e">
        <v>#NAME?</v>
      </c>
      <c r="U70" s="27" t="e">
        <v>#NAME?</v>
      </c>
      <c r="V70" s="28"/>
      <c r="W70" s="28"/>
      <c r="X70" s="24"/>
      <c r="Y70" s="28"/>
      <c r="Z70" s="28"/>
      <c r="AA70" s="18">
        <v>4</v>
      </c>
      <c r="AB70" s="29"/>
      <c r="AC70" s="30">
        <v>2.1</v>
      </c>
      <c r="AD70" s="18">
        <v>2.16</v>
      </c>
      <c r="AE70" s="31" t="s">
        <v>75</v>
      </c>
      <c r="AF70" s="31">
        <v>3</v>
      </c>
      <c r="AG70" s="32">
        <v>2.1</v>
      </c>
      <c r="AH70" s="21"/>
      <c r="AI70" s="33"/>
      <c r="AJ70" s="33"/>
      <c r="AK70" s="33"/>
      <c r="AL70" s="33"/>
      <c r="AM70" s="33">
        <f>+AG70*14292.98</f>
        <v>30015.258</v>
      </c>
      <c r="AN70" s="33"/>
      <c r="AO70" s="34"/>
    </row>
    <row r="71" spans="1:41" ht="24" customHeight="1">
      <c r="A71" s="17"/>
      <c r="B71" s="17"/>
      <c r="C71" s="35"/>
      <c r="D71" s="36" t="s">
        <v>145</v>
      </c>
      <c r="E71" s="37"/>
      <c r="F71" s="38"/>
      <c r="G71" s="39"/>
      <c r="H71" s="40"/>
      <c r="I71" s="40"/>
      <c r="J71" s="39"/>
      <c r="K71" s="39"/>
      <c r="L71" s="41"/>
      <c r="M71" s="42"/>
      <c r="N71" s="42"/>
      <c r="O71" s="42"/>
      <c r="P71" s="43"/>
      <c r="Q71" s="43"/>
      <c r="R71" s="44"/>
      <c r="S71" s="44"/>
      <c r="T71" s="44"/>
      <c r="U71" s="44"/>
      <c r="V71" s="45"/>
      <c r="W71" s="45"/>
      <c r="X71" s="41"/>
      <c r="Y71" s="45"/>
      <c r="Z71" s="45"/>
      <c r="AA71" s="35">
        <v>5</v>
      </c>
      <c r="AB71" s="36" t="s">
        <v>146</v>
      </c>
      <c r="AC71" s="46"/>
      <c r="AD71" s="35"/>
      <c r="AE71" s="47"/>
      <c r="AF71" s="47"/>
      <c r="AG71" s="48"/>
      <c r="AH71" s="38"/>
      <c r="AI71" s="49">
        <v>26305.688000000002</v>
      </c>
      <c r="AJ71" s="50" t="s">
        <v>55</v>
      </c>
      <c r="AK71" s="50">
        <v>2</v>
      </c>
      <c r="AL71" s="50">
        <v>2.75</v>
      </c>
      <c r="AM71" s="50"/>
      <c r="AN71" s="50">
        <f>+AL71*14292.98</f>
        <v>39305.695</v>
      </c>
      <c r="AO71" s="52">
        <f>((AN71/AI71)-1)*100</f>
        <v>49.41899637827376</v>
      </c>
    </row>
    <row r="72" spans="1:41" ht="27" customHeight="1">
      <c r="A72" s="17"/>
      <c r="B72" s="17"/>
      <c r="C72" s="35"/>
      <c r="D72" s="36" t="s">
        <v>145</v>
      </c>
      <c r="E72" s="37"/>
      <c r="F72" s="38"/>
      <c r="G72" s="39"/>
      <c r="H72" s="40"/>
      <c r="I72" s="40"/>
      <c r="J72" s="39"/>
      <c r="K72" s="39"/>
      <c r="L72" s="41"/>
      <c r="M72" s="42"/>
      <c r="N72" s="42"/>
      <c r="O72" s="42"/>
      <c r="P72" s="43"/>
      <c r="Q72" s="43"/>
      <c r="R72" s="44"/>
      <c r="S72" s="44"/>
      <c r="T72" s="44"/>
      <c r="U72" s="44"/>
      <c r="V72" s="45"/>
      <c r="W72" s="45"/>
      <c r="X72" s="41"/>
      <c r="Y72" s="45"/>
      <c r="Z72" s="45"/>
      <c r="AA72" s="35">
        <v>4</v>
      </c>
      <c r="AB72" s="36" t="s">
        <v>147</v>
      </c>
      <c r="AC72" s="46"/>
      <c r="AD72" s="35"/>
      <c r="AE72" s="47"/>
      <c r="AF72" s="47"/>
      <c r="AG72" s="48"/>
      <c r="AH72" s="38"/>
      <c r="AI72" s="49">
        <v>26018.508</v>
      </c>
      <c r="AJ72" s="50" t="s">
        <v>55</v>
      </c>
      <c r="AK72" s="50">
        <v>1</v>
      </c>
      <c r="AL72" s="52">
        <v>2.5</v>
      </c>
      <c r="AM72" s="50"/>
      <c r="AN72" s="50">
        <f>+AL72*14292.98</f>
        <v>35732.45</v>
      </c>
      <c r="AO72" s="52">
        <f>((AN72/AI72)-1)*100</f>
        <v>37.334738794399726</v>
      </c>
    </row>
    <row r="73" spans="1:41" ht="27.75" customHeight="1">
      <c r="A73" s="17"/>
      <c r="B73" s="17"/>
      <c r="C73" s="35"/>
      <c r="D73" s="36" t="s">
        <v>145</v>
      </c>
      <c r="E73" s="37"/>
      <c r="F73" s="38"/>
      <c r="G73" s="39"/>
      <c r="H73" s="40"/>
      <c r="I73" s="40"/>
      <c r="J73" s="39"/>
      <c r="K73" s="39"/>
      <c r="L73" s="41"/>
      <c r="M73" s="42"/>
      <c r="N73" s="42"/>
      <c r="O73" s="42"/>
      <c r="P73" s="43"/>
      <c r="Q73" s="43"/>
      <c r="R73" s="44"/>
      <c r="S73" s="44"/>
      <c r="T73" s="44"/>
      <c r="U73" s="44"/>
      <c r="V73" s="45"/>
      <c r="W73" s="45"/>
      <c r="X73" s="41"/>
      <c r="Y73" s="45"/>
      <c r="Z73" s="45"/>
      <c r="AA73" s="35">
        <v>3</v>
      </c>
      <c r="AB73" s="36" t="s">
        <v>147</v>
      </c>
      <c r="AC73" s="46"/>
      <c r="AD73" s="35"/>
      <c r="AE73" s="47"/>
      <c r="AF73" s="47"/>
      <c r="AG73" s="48"/>
      <c r="AH73" s="38"/>
      <c r="AI73" s="49">
        <v>25042.096000000005</v>
      </c>
      <c r="AJ73" s="50" t="s">
        <v>75</v>
      </c>
      <c r="AK73" s="50">
        <v>2</v>
      </c>
      <c r="AL73" s="50">
        <v>2.09</v>
      </c>
      <c r="AM73" s="50"/>
      <c r="AN73" s="50">
        <f>+AL73*14292.98</f>
        <v>29872.328199999996</v>
      </c>
      <c r="AO73" s="52">
        <f>((AN73/AI73)-1)*100</f>
        <v>19.288450136122748</v>
      </c>
    </row>
    <row r="74" spans="1:41" ht="15">
      <c r="A74" s="17"/>
      <c r="B74" s="17"/>
      <c r="C74" s="18" t="s">
        <v>148</v>
      </c>
      <c r="D74" s="84" t="s">
        <v>149</v>
      </c>
      <c r="E74" s="21"/>
      <c r="F74" s="21"/>
      <c r="G74" s="22" t="e">
        <v>#NAME?</v>
      </c>
      <c r="H74" s="23" t="e">
        <v>#NAME?</v>
      </c>
      <c r="I74" s="23" t="e">
        <v>#NAME?</v>
      </c>
      <c r="J74" s="92"/>
      <c r="K74" s="92"/>
      <c r="L74" s="24" t="e">
        <v>#NAME?</v>
      </c>
      <c r="M74" s="25" t="e">
        <v>#NAME?</v>
      </c>
      <c r="N74" s="25" t="e">
        <v>#NAME?</v>
      </c>
      <c r="O74" s="25" t="e">
        <v>#NAME?</v>
      </c>
      <c r="P74" s="26">
        <v>2817.35</v>
      </c>
      <c r="Q74" s="26" t="e">
        <v>#NAME?</v>
      </c>
      <c r="R74" s="27" t="e">
        <v>#NAME?</v>
      </c>
      <c r="S74" s="27" t="e">
        <v>#NAME?</v>
      </c>
      <c r="T74" s="27" t="e">
        <v>#NAME?</v>
      </c>
      <c r="U74" s="27" t="e">
        <v>#NAME?</v>
      </c>
      <c r="V74" s="28"/>
      <c r="W74" s="28"/>
      <c r="X74" s="24"/>
      <c r="Y74" s="28"/>
      <c r="Z74" s="28"/>
      <c r="AA74" s="18">
        <v>4</v>
      </c>
      <c r="AB74" s="29"/>
      <c r="AC74" s="30">
        <v>1.35</v>
      </c>
      <c r="AD74" s="18">
        <v>1.41</v>
      </c>
      <c r="AE74" s="31" t="s">
        <v>102</v>
      </c>
      <c r="AF74" s="31">
        <v>2</v>
      </c>
      <c r="AG74" s="32">
        <v>1.35</v>
      </c>
      <c r="AH74" s="21"/>
      <c r="AI74" s="33"/>
      <c r="AJ74" s="33"/>
      <c r="AK74" s="33"/>
      <c r="AL74" s="33"/>
      <c r="AM74" s="33">
        <f>+AG74*14292.98</f>
        <v>19295.523</v>
      </c>
      <c r="AN74" s="33"/>
      <c r="AO74" s="34"/>
    </row>
    <row r="75" spans="1:41" ht="24" customHeight="1">
      <c r="A75" s="17"/>
      <c r="B75" s="17"/>
      <c r="C75" s="35"/>
      <c r="D75" s="36" t="s">
        <v>150</v>
      </c>
      <c r="E75" s="37"/>
      <c r="F75" s="38"/>
      <c r="G75" s="39"/>
      <c r="H75" s="40"/>
      <c r="I75" s="40"/>
      <c r="J75" s="39"/>
      <c r="K75" s="39"/>
      <c r="L75" s="41"/>
      <c r="M75" s="42"/>
      <c r="N75" s="42"/>
      <c r="O75" s="42"/>
      <c r="P75" s="43"/>
      <c r="Q75" s="43"/>
      <c r="R75" s="44"/>
      <c r="S75" s="44"/>
      <c r="T75" s="44"/>
      <c r="U75" s="44"/>
      <c r="V75" s="45"/>
      <c r="W75" s="45"/>
      <c r="X75" s="41"/>
      <c r="Y75" s="45"/>
      <c r="Z75" s="45"/>
      <c r="AA75" s="35">
        <v>2</v>
      </c>
      <c r="AB75" s="36" t="s">
        <v>149</v>
      </c>
      <c r="AC75" s="46"/>
      <c r="AD75" s="35"/>
      <c r="AE75" s="47"/>
      <c r="AF75" s="47"/>
      <c r="AG75" s="48"/>
      <c r="AH75" s="38"/>
      <c r="AI75" s="49">
        <v>19614.394</v>
      </c>
      <c r="AJ75" s="50" t="s">
        <v>75</v>
      </c>
      <c r="AK75" s="50">
        <v>1</v>
      </c>
      <c r="AL75" s="50">
        <v>1.97</v>
      </c>
      <c r="AM75" s="50"/>
      <c r="AN75" s="50">
        <f>+AL75*14292.98</f>
        <v>28157.170599999998</v>
      </c>
      <c r="AO75" s="52">
        <f>((AN75/AI75)-1)*100</f>
        <v>43.553609660334125</v>
      </c>
    </row>
    <row r="76" spans="1:41" ht="28.5" customHeight="1">
      <c r="A76" s="17"/>
      <c r="B76" s="17"/>
      <c r="C76" s="35"/>
      <c r="D76" s="36" t="s">
        <v>150</v>
      </c>
      <c r="E76" s="37"/>
      <c r="F76" s="38"/>
      <c r="G76" s="39"/>
      <c r="H76" s="40"/>
      <c r="I76" s="40"/>
      <c r="J76" s="39"/>
      <c r="K76" s="39"/>
      <c r="L76" s="41"/>
      <c r="M76" s="42"/>
      <c r="N76" s="42"/>
      <c r="O76" s="42"/>
      <c r="P76" s="43"/>
      <c r="Q76" s="43"/>
      <c r="R76" s="44"/>
      <c r="S76" s="44"/>
      <c r="T76" s="44"/>
      <c r="U76" s="44"/>
      <c r="V76" s="45"/>
      <c r="W76" s="45"/>
      <c r="X76" s="41"/>
      <c r="Y76" s="45"/>
      <c r="Z76" s="45"/>
      <c r="AA76" s="35">
        <v>2</v>
      </c>
      <c r="AB76" s="36" t="s">
        <v>151</v>
      </c>
      <c r="AC76" s="46"/>
      <c r="AD76" s="35"/>
      <c r="AE76" s="47"/>
      <c r="AF76" s="47"/>
      <c r="AG76" s="48"/>
      <c r="AH76" s="38"/>
      <c r="AI76" s="49">
        <v>20877.986</v>
      </c>
      <c r="AJ76" s="50" t="s">
        <v>75</v>
      </c>
      <c r="AK76" s="50">
        <v>1</v>
      </c>
      <c r="AL76" s="50">
        <v>1.97</v>
      </c>
      <c r="AM76" s="50"/>
      <c r="AN76" s="50">
        <f>+AL76*14292.98</f>
        <v>28157.170599999998</v>
      </c>
      <c r="AO76" s="52">
        <f>((AN76/AI76)-1)*100</f>
        <v>34.86535818157937</v>
      </c>
    </row>
    <row r="77" spans="1:41" ht="15">
      <c r="A77" s="17"/>
      <c r="B77" s="17"/>
      <c r="C77" s="18" t="s">
        <v>152</v>
      </c>
      <c r="D77" s="84" t="s">
        <v>153</v>
      </c>
      <c r="E77" s="21"/>
      <c r="F77" s="21"/>
      <c r="G77" s="22" t="e">
        <v>#NAME?</v>
      </c>
      <c r="H77" s="23" t="e">
        <v>#NAME?</v>
      </c>
      <c r="I77" s="23" t="e">
        <v>#NAME?</v>
      </c>
      <c r="J77" s="92"/>
      <c r="K77" s="92"/>
      <c r="L77" s="24" t="e">
        <v>#NAME?</v>
      </c>
      <c r="M77" s="25" t="e">
        <v>#NAME?</v>
      </c>
      <c r="N77" s="25" t="e">
        <v>#NAME?</v>
      </c>
      <c r="O77" s="25" t="e">
        <v>#NAME?</v>
      </c>
      <c r="P77" s="26">
        <v>2817.35</v>
      </c>
      <c r="Q77" s="26" t="e">
        <v>#NAME?</v>
      </c>
      <c r="R77" s="27" t="e">
        <v>#NAME?</v>
      </c>
      <c r="S77" s="27" t="e">
        <v>#NAME?</v>
      </c>
      <c r="T77" s="27" t="e">
        <v>#NAME?</v>
      </c>
      <c r="U77" s="27" t="e">
        <v>#NAME?</v>
      </c>
      <c r="V77" s="28"/>
      <c r="W77" s="28"/>
      <c r="X77" s="24"/>
      <c r="Y77" s="28"/>
      <c r="Z77" s="28"/>
      <c r="AA77" s="18">
        <v>4</v>
      </c>
      <c r="AB77" s="29"/>
      <c r="AC77" s="30">
        <v>1.42</v>
      </c>
      <c r="AD77" s="18">
        <v>1.45</v>
      </c>
      <c r="AE77" s="31" t="s">
        <v>102</v>
      </c>
      <c r="AF77" s="31">
        <v>3</v>
      </c>
      <c r="AG77" s="32">
        <v>1.42</v>
      </c>
      <c r="AH77" s="21"/>
      <c r="AI77" s="33"/>
      <c r="AJ77" s="33"/>
      <c r="AK77" s="33"/>
      <c r="AL77" s="33"/>
      <c r="AM77" s="33">
        <f>+AG77*14292.98</f>
        <v>20296.0316</v>
      </c>
      <c r="AN77" s="33"/>
      <c r="AO77" s="34"/>
    </row>
    <row r="78" spans="1:41" ht="24" customHeight="1">
      <c r="A78" s="17"/>
      <c r="B78" s="17"/>
      <c r="C78" s="35"/>
      <c r="D78" s="36" t="s">
        <v>154</v>
      </c>
      <c r="E78" s="37"/>
      <c r="F78" s="38"/>
      <c r="G78" s="39"/>
      <c r="H78" s="40"/>
      <c r="I78" s="40"/>
      <c r="J78" s="39"/>
      <c r="K78" s="39"/>
      <c r="L78" s="41"/>
      <c r="M78" s="42"/>
      <c r="N78" s="42"/>
      <c r="O78" s="42"/>
      <c r="P78" s="43"/>
      <c r="Q78" s="43"/>
      <c r="R78" s="44"/>
      <c r="S78" s="44"/>
      <c r="T78" s="44"/>
      <c r="U78" s="44"/>
      <c r="V78" s="45"/>
      <c r="W78" s="45"/>
      <c r="X78" s="41"/>
      <c r="Y78" s="45"/>
      <c r="Z78" s="45"/>
      <c r="AA78" s="35">
        <v>5</v>
      </c>
      <c r="AB78" s="36" t="s">
        <v>153</v>
      </c>
      <c r="AC78" s="46"/>
      <c r="AD78" s="35"/>
      <c r="AE78" s="47"/>
      <c r="AF78" s="47"/>
      <c r="AG78" s="48"/>
      <c r="AH78" s="38"/>
      <c r="AI78" s="49">
        <v>30670.824</v>
      </c>
      <c r="AJ78" s="50" t="s">
        <v>55</v>
      </c>
      <c r="AK78" s="50">
        <v>2</v>
      </c>
      <c r="AL78" s="50">
        <v>2.75</v>
      </c>
      <c r="AM78" s="50"/>
      <c r="AN78" s="50">
        <f>+AL78*14292.98</f>
        <v>39305.695</v>
      </c>
      <c r="AO78" s="52">
        <f>((AN78/AI78)-1)*100</f>
        <v>28.153371425560646</v>
      </c>
    </row>
    <row r="79" spans="1:41" ht="24" customHeight="1">
      <c r="A79" s="17"/>
      <c r="B79" s="17"/>
      <c r="C79" s="35"/>
      <c r="D79" s="36" t="s">
        <v>154</v>
      </c>
      <c r="E79" s="37"/>
      <c r="F79" s="38"/>
      <c r="G79" s="39"/>
      <c r="H79" s="40"/>
      <c r="I79" s="40"/>
      <c r="J79" s="39"/>
      <c r="K79" s="39"/>
      <c r="L79" s="41"/>
      <c r="M79" s="42"/>
      <c r="N79" s="42"/>
      <c r="O79" s="42"/>
      <c r="P79" s="43"/>
      <c r="Q79" s="43"/>
      <c r="R79" s="44"/>
      <c r="S79" s="44"/>
      <c r="T79" s="44"/>
      <c r="U79" s="44"/>
      <c r="V79" s="45"/>
      <c r="W79" s="45"/>
      <c r="X79" s="41"/>
      <c r="Y79" s="45"/>
      <c r="Z79" s="45"/>
      <c r="AA79" s="35">
        <v>4</v>
      </c>
      <c r="AB79" s="36" t="s">
        <v>153</v>
      </c>
      <c r="AC79" s="46"/>
      <c r="AD79" s="35"/>
      <c r="AE79" s="47"/>
      <c r="AF79" s="47"/>
      <c r="AG79" s="48"/>
      <c r="AH79" s="38"/>
      <c r="AI79" s="49">
        <v>26018.508</v>
      </c>
      <c r="AJ79" s="50" t="s">
        <v>55</v>
      </c>
      <c r="AK79" s="50">
        <v>1</v>
      </c>
      <c r="AL79" s="52">
        <v>2.5</v>
      </c>
      <c r="AM79" s="50"/>
      <c r="AN79" s="50">
        <f>+AL79*14292.98</f>
        <v>35732.45</v>
      </c>
      <c r="AO79" s="52">
        <f>((AN79/AI79)-1)*100</f>
        <v>37.334738794399726</v>
      </c>
    </row>
    <row r="80" spans="1:41" ht="24" customHeight="1">
      <c r="A80" s="17"/>
      <c r="B80" s="17"/>
      <c r="C80" s="35"/>
      <c r="D80" s="36" t="s">
        <v>154</v>
      </c>
      <c r="E80" s="37"/>
      <c r="F80" s="38"/>
      <c r="G80" s="39"/>
      <c r="H80" s="40"/>
      <c r="I80" s="40"/>
      <c r="J80" s="39"/>
      <c r="K80" s="39"/>
      <c r="L80" s="41"/>
      <c r="M80" s="42"/>
      <c r="N80" s="42"/>
      <c r="O80" s="42"/>
      <c r="P80" s="43"/>
      <c r="Q80" s="43"/>
      <c r="R80" s="44"/>
      <c r="S80" s="44"/>
      <c r="T80" s="44"/>
      <c r="U80" s="44"/>
      <c r="V80" s="45"/>
      <c r="W80" s="45"/>
      <c r="X80" s="41"/>
      <c r="Y80" s="45"/>
      <c r="Z80" s="45"/>
      <c r="AA80" s="35">
        <v>3</v>
      </c>
      <c r="AB80" s="36" t="s">
        <v>153</v>
      </c>
      <c r="AC80" s="46"/>
      <c r="AD80" s="35"/>
      <c r="AE80" s="47"/>
      <c r="AF80" s="47"/>
      <c r="AG80" s="48"/>
      <c r="AH80" s="38"/>
      <c r="AI80" s="49">
        <v>25042.096000000005</v>
      </c>
      <c r="AJ80" s="50" t="s">
        <v>75</v>
      </c>
      <c r="AK80" s="50">
        <v>2</v>
      </c>
      <c r="AL80" s="50">
        <v>2.09</v>
      </c>
      <c r="AM80" s="50"/>
      <c r="AN80" s="50">
        <f>+AL80*14292.98</f>
        <v>29872.328199999996</v>
      </c>
      <c r="AO80" s="52">
        <f>((AN80/AI80)-1)*100</f>
        <v>19.288450136122748</v>
      </c>
    </row>
    <row r="81" spans="1:41" ht="15">
      <c r="A81" s="17"/>
      <c r="B81" s="17"/>
      <c r="C81" s="18" t="s">
        <v>155</v>
      </c>
      <c r="D81" s="84" t="s">
        <v>156</v>
      </c>
      <c r="E81" s="21"/>
      <c r="F81" s="21"/>
      <c r="G81" s="22" t="e">
        <v>#NAME?</v>
      </c>
      <c r="H81" s="23" t="e">
        <v>#NAME?</v>
      </c>
      <c r="I81" s="23" t="e">
        <v>#NAME?</v>
      </c>
      <c r="J81" s="92"/>
      <c r="K81" s="92"/>
      <c r="L81" s="24" t="e">
        <v>#NAME?</v>
      </c>
      <c r="M81" s="25" t="e">
        <v>#NAME?</v>
      </c>
      <c r="N81" s="25" t="e">
        <v>#NAME?</v>
      </c>
      <c r="O81" s="25" t="e">
        <v>#NAME?</v>
      </c>
      <c r="P81" s="26">
        <v>2817.35</v>
      </c>
      <c r="Q81" s="26" t="e">
        <v>#NAME?</v>
      </c>
      <c r="R81" s="27" t="e">
        <v>#NAME?</v>
      </c>
      <c r="S81" s="27" t="e">
        <v>#NAME?</v>
      </c>
      <c r="T81" s="27" t="e">
        <v>#NAME?</v>
      </c>
      <c r="U81" s="27" t="e">
        <v>#NAME?</v>
      </c>
      <c r="V81" s="28"/>
      <c r="W81" s="28"/>
      <c r="X81" s="24"/>
      <c r="Y81" s="28"/>
      <c r="Z81" s="28"/>
      <c r="AA81" s="18">
        <v>4</v>
      </c>
      <c r="AB81" s="29"/>
      <c r="AC81" s="30">
        <v>1.28</v>
      </c>
      <c r="AD81" s="18">
        <v>1.34</v>
      </c>
      <c r="AE81" s="31" t="s">
        <v>102</v>
      </c>
      <c r="AF81" s="31">
        <v>1</v>
      </c>
      <c r="AG81" s="32">
        <v>1.28</v>
      </c>
      <c r="AH81" s="21"/>
      <c r="AI81" s="33"/>
      <c r="AJ81" s="33"/>
      <c r="AK81" s="33"/>
      <c r="AL81" s="33"/>
      <c r="AM81" s="33">
        <f>+AG81*14292.98</f>
        <v>18295.0144</v>
      </c>
      <c r="AN81" s="33"/>
      <c r="AO81" s="34"/>
    </row>
    <row r="82" spans="1:41" ht="24" customHeight="1">
      <c r="A82" s="17"/>
      <c r="B82" s="17"/>
      <c r="C82" s="35"/>
      <c r="D82" s="36" t="s">
        <v>157</v>
      </c>
      <c r="E82" s="37"/>
      <c r="F82" s="38"/>
      <c r="G82" s="39"/>
      <c r="H82" s="40"/>
      <c r="I82" s="40"/>
      <c r="J82" s="39"/>
      <c r="K82" s="39"/>
      <c r="L82" s="41"/>
      <c r="M82" s="42"/>
      <c r="N82" s="42"/>
      <c r="O82" s="42"/>
      <c r="P82" s="43"/>
      <c r="Q82" s="43"/>
      <c r="R82" s="44"/>
      <c r="S82" s="44"/>
      <c r="T82" s="44"/>
      <c r="U82" s="44"/>
      <c r="V82" s="45"/>
      <c r="W82" s="45"/>
      <c r="X82" s="41"/>
      <c r="Y82" s="45"/>
      <c r="Z82" s="45"/>
      <c r="AA82" s="35">
        <v>3</v>
      </c>
      <c r="AB82" s="36" t="s">
        <v>156</v>
      </c>
      <c r="AC82" s="46"/>
      <c r="AD82" s="35"/>
      <c r="AE82" s="47"/>
      <c r="AF82" s="47"/>
      <c r="AG82" s="48"/>
      <c r="AH82" s="38"/>
      <c r="AI82" s="49">
        <v>23634.914000000004</v>
      </c>
      <c r="AJ82" s="50" t="s">
        <v>75</v>
      </c>
      <c r="AK82" s="50">
        <v>2</v>
      </c>
      <c r="AL82" s="50">
        <v>2.09</v>
      </c>
      <c r="AM82" s="50"/>
      <c r="AN82" s="50">
        <f>+AL82*14292.98</f>
        <v>29872.328199999996</v>
      </c>
      <c r="AO82" s="52">
        <f>((AN82/AI82)-1)*100</f>
        <v>26.390678637544408</v>
      </c>
    </row>
    <row r="83" spans="1:41" ht="15">
      <c r="A83" s="17"/>
      <c r="B83" s="17"/>
      <c r="C83" s="79" t="s">
        <v>158</v>
      </c>
      <c r="D83" s="93" t="s">
        <v>159</v>
      </c>
      <c r="E83" s="21"/>
      <c r="F83" s="21"/>
      <c r="G83" s="22" t="e">
        <v>#NAME?</v>
      </c>
      <c r="H83" s="23" t="e">
        <v>#NAME?</v>
      </c>
      <c r="I83" s="23" t="e">
        <v>#NAME?</v>
      </c>
      <c r="J83" s="92"/>
      <c r="K83" s="92"/>
      <c r="L83" s="24" t="e">
        <v>#NAME?</v>
      </c>
      <c r="M83" s="25" t="e">
        <v>#NAME?</v>
      </c>
      <c r="N83" s="25" t="e">
        <v>#NAME?</v>
      </c>
      <c r="O83" s="25" t="e">
        <v>#NAME?</v>
      </c>
      <c r="P83" s="26">
        <v>2817.35</v>
      </c>
      <c r="Q83" s="26" t="e">
        <v>#NAME?</v>
      </c>
      <c r="R83" s="27" t="e">
        <v>#NAME?</v>
      </c>
      <c r="S83" s="27" t="e">
        <v>#NAME?</v>
      </c>
      <c r="T83" s="27" t="e">
        <v>#NAME?</v>
      </c>
      <c r="U83" s="27" t="e">
        <v>#NAME?</v>
      </c>
      <c r="V83" s="28"/>
      <c r="W83" s="28"/>
      <c r="X83" s="24"/>
      <c r="Y83" s="28"/>
      <c r="Z83" s="28"/>
      <c r="AA83" s="18"/>
      <c r="AB83" s="29"/>
      <c r="AC83" s="30">
        <v>1.17</v>
      </c>
      <c r="AD83" s="18">
        <v>1.22</v>
      </c>
      <c r="AE83" s="31" t="s">
        <v>160</v>
      </c>
      <c r="AF83" s="31">
        <v>2</v>
      </c>
      <c r="AG83" s="32">
        <v>1.17</v>
      </c>
      <c r="AH83" s="21"/>
      <c r="AI83" s="33"/>
      <c r="AJ83" s="33"/>
      <c r="AK83" s="33"/>
      <c r="AL83" s="33"/>
      <c r="AM83" s="33">
        <f aca="true" t="shared" si="3" ref="AM83:AM97">+AG83*14292.98</f>
        <v>16722.7866</v>
      </c>
      <c r="AN83" s="33"/>
      <c r="AO83" s="34"/>
    </row>
    <row r="84" spans="1:41" ht="24" customHeight="1">
      <c r="A84" s="17"/>
      <c r="B84" s="17"/>
      <c r="C84" s="35"/>
      <c r="D84" s="36" t="s">
        <v>161</v>
      </c>
      <c r="E84" s="37"/>
      <c r="F84" s="38"/>
      <c r="G84" s="39"/>
      <c r="H84" s="40"/>
      <c r="I84" s="40"/>
      <c r="J84" s="39"/>
      <c r="K84" s="39"/>
      <c r="L84" s="41"/>
      <c r="M84" s="42"/>
      <c r="N84" s="42"/>
      <c r="O84" s="42"/>
      <c r="P84" s="43"/>
      <c r="Q84" s="43"/>
      <c r="R84" s="44"/>
      <c r="S84" s="44"/>
      <c r="T84" s="44"/>
      <c r="U84" s="44"/>
      <c r="V84" s="45"/>
      <c r="W84" s="45"/>
      <c r="X84" s="41"/>
      <c r="Y84" s="45"/>
      <c r="Z84" s="45"/>
      <c r="AA84" s="35">
        <v>2</v>
      </c>
      <c r="AB84" s="36" t="s">
        <v>159</v>
      </c>
      <c r="AC84" s="46"/>
      <c r="AD84" s="35"/>
      <c r="AE84" s="47"/>
      <c r="AF84" s="47"/>
      <c r="AG84" s="48"/>
      <c r="AH84" s="38"/>
      <c r="AI84" s="49">
        <v>19614.394</v>
      </c>
      <c r="AJ84" s="50" t="s">
        <v>75</v>
      </c>
      <c r="AK84" s="50">
        <v>1</v>
      </c>
      <c r="AL84" s="50">
        <v>1.97</v>
      </c>
      <c r="AM84" s="50"/>
      <c r="AN84" s="50">
        <f>+AL84*14292.98</f>
        <v>28157.170599999998</v>
      </c>
      <c r="AO84" s="52">
        <f>((AN84/AI84)-1)*100</f>
        <v>43.553609660334125</v>
      </c>
    </row>
    <row r="85" spans="1:41" ht="15">
      <c r="A85" s="17"/>
      <c r="B85" s="17"/>
      <c r="C85" s="79" t="s">
        <v>162</v>
      </c>
      <c r="D85" s="84" t="s">
        <v>163</v>
      </c>
      <c r="E85" s="21"/>
      <c r="F85" s="21"/>
      <c r="G85" s="22" t="e">
        <v>#NAME?</v>
      </c>
      <c r="H85" s="23" t="e">
        <v>#NAME?</v>
      </c>
      <c r="I85" s="23" t="e">
        <v>#NAME?</v>
      </c>
      <c r="J85" s="92"/>
      <c r="K85" s="92"/>
      <c r="L85" s="24" t="e">
        <v>#NAME?</v>
      </c>
      <c r="M85" s="25" t="e">
        <v>#NAME?</v>
      </c>
      <c r="N85" s="25" t="e">
        <v>#NAME?</v>
      </c>
      <c r="O85" s="25" t="e">
        <v>#NAME?</v>
      </c>
      <c r="P85" s="26">
        <v>2817.35</v>
      </c>
      <c r="Q85" s="26" t="e">
        <v>#NAME?</v>
      </c>
      <c r="R85" s="27" t="e">
        <v>#NAME?</v>
      </c>
      <c r="S85" s="27" t="e">
        <v>#NAME?</v>
      </c>
      <c r="T85" s="27" t="e">
        <v>#NAME?</v>
      </c>
      <c r="U85" s="27" t="e">
        <v>#NAME?</v>
      </c>
      <c r="V85" s="28"/>
      <c r="W85" s="28"/>
      <c r="X85" s="24"/>
      <c r="Y85" s="28"/>
      <c r="Z85" s="28"/>
      <c r="AA85" s="18">
        <v>4</v>
      </c>
      <c r="AB85" s="29"/>
      <c r="AC85" s="30">
        <v>1.42</v>
      </c>
      <c r="AD85" s="18">
        <v>1.45</v>
      </c>
      <c r="AE85" s="31" t="s">
        <v>102</v>
      </c>
      <c r="AF85" s="31">
        <v>3</v>
      </c>
      <c r="AG85" s="32">
        <v>1.42</v>
      </c>
      <c r="AH85" s="21"/>
      <c r="AI85" s="33"/>
      <c r="AJ85" s="33"/>
      <c r="AK85" s="33"/>
      <c r="AL85" s="33"/>
      <c r="AM85" s="33">
        <f t="shared" si="3"/>
        <v>20296.0316</v>
      </c>
      <c r="AN85" s="33"/>
      <c r="AO85" s="34"/>
    </row>
    <row r="86" spans="1:41" ht="24" customHeight="1">
      <c r="A86" s="17"/>
      <c r="B86" s="17"/>
      <c r="C86" s="35"/>
      <c r="D86" s="36" t="s">
        <v>164</v>
      </c>
      <c r="E86" s="37"/>
      <c r="F86" s="38"/>
      <c r="G86" s="39"/>
      <c r="H86" s="40"/>
      <c r="I86" s="40"/>
      <c r="J86" s="39"/>
      <c r="K86" s="39"/>
      <c r="L86" s="41"/>
      <c r="M86" s="42"/>
      <c r="N86" s="42"/>
      <c r="O86" s="42"/>
      <c r="P86" s="43"/>
      <c r="Q86" s="43"/>
      <c r="R86" s="44"/>
      <c r="S86" s="44"/>
      <c r="T86" s="44"/>
      <c r="U86" s="44"/>
      <c r="V86" s="45"/>
      <c r="W86" s="45"/>
      <c r="X86" s="41"/>
      <c r="Y86" s="45"/>
      <c r="Z86" s="45"/>
      <c r="AA86" s="35">
        <v>4</v>
      </c>
      <c r="AB86" s="36" t="s">
        <v>163</v>
      </c>
      <c r="AC86" s="46"/>
      <c r="AD86" s="35"/>
      <c r="AE86" s="47"/>
      <c r="AF86" s="47"/>
      <c r="AG86" s="48"/>
      <c r="AH86" s="38"/>
      <c r="AI86" s="49">
        <v>26018.508</v>
      </c>
      <c r="AJ86" s="50" t="s">
        <v>55</v>
      </c>
      <c r="AK86" s="50">
        <v>1</v>
      </c>
      <c r="AL86" s="52">
        <v>2.5</v>
      </c>
      <c r="AM86" s="50"/>
      <c r="AN86" s="50">
        <f>+AL86*14292.98</f>
        <v>35732.45</v>
      </c>
      <c r="AO86" s="52">
        <f>((AN86/AI86)-1)*100</f>
        <v>37.334738794399726</v>
      </c>
    </row>
    <row r="87" spans="1:41" ht="15">
      <c r="A87" s="54"/>
      <c r="B87" s="54" t="s">
        <v>165</v>
      </c>
      <c r="C87" s="55"/>
      <c r="D87" s="56"/>
      <c r="E87" s="71"/>
      <c r="F87" s="58"/>
      <c r="G87" s="59" t="e">
        <v>#NAME?</v>
      </c>
      <c r="H87" s="60" t="e">
        <v>#NAME?</v>
      </c>
      <c r="I87" s="60" t="e">
        <v>#NAME?</v>
      </c>
      <c r="J87" s="91"/>
      <c r="K87" s="91"/>
      <c r="L87" s="61" t="e">
        <v>#NAME?</v>
      </c>
      <c r="M87" s="62" t="e">
        <v>#NAME?</v>
      </c>
      <c r="N87" s="62" t="e">
        <v>#NAME?</v>
      </c>
      <c r="O87" s="62" t="e">
        <v>#NAME?</v>
      </c>
      <c r="P87" s="63">
        <v>2817.35</v>
      </c>
      <c r="Q87" s="63" t="e">
        <v>#NAME?</v>
      </c>
      <c r="R87" s="64" t="e">
        <v>#NAME?</v>
      </c>
      <c r="S87" s="65" t="e">
        <v>#NAME?</v>
      </c>
      <c r="T87" s="65" t="e">
        <v>#NAME?</v>
      </c>
      <c r="U87" s="65" t="e">
        <v>#NAME?</v>
      </c>
      <c r="V87" s="66"/>
      <c r="W87" s="66"/>
      <c r="X87" s="61"/>
      <c r="Y87" s="66"/>
      <c r="Z87" s="66"/>
      <c r="AA87" s="67"/>
      <c r="AB87" s="68"/>
      <c r="AC87" s="69" t="s">
        <v>57</v>
      </c>
      <c r="AD87" s="67" t="s">
        <v>57</v>
      </c>
      <c r="AE87" s="70"/>
      <c r="AF87" s="70"/>
      <c r="AG87" s="70"/>
      <c r="AH87" s="71"/>
      <c r="AI87" s="72"/>
      <c r="AJ87" s="72"/>
      <c r="AK87" s="72"/>
      <c r="AL87" s="72"/>
      <c r="AM87" s="72"/>
      <c r="AN87" s="72"/>
      <c r="AO87" s="72"/>
    </row>
    <row r="88" spans="1:41" ht="15">
      <c r="A88" s="17"/>
      <c r="B88" s="17"/>
      <c r="C88" s="18" t="s">
        <v>166</v>
      </c>
      <c r="D88" s="84" t="s">
        <v>167</v>
      </c>
      <c r="E88" s="21"/>
      <c r="F88" s="21"/>
      <c r="G88" s="22" t="e">
        <v>#NAME?</v>
      </c>
      <c r="H88" s="23" t="e">
        <v>#NAME?</v>
      </c>
      <c r="I88" s="23" t="e">
        <v>#NAME?</v>
      </c>
      <c r="J88" s="92"/>
      <c r="K88" s="92"/>
      <c r="L88" s="24" t="e">
        <v>#NAME?</v>
      </c>
      <c r="M88" s="25" t="e">
        <v>#NAME?</v>
      </c>
      <c r="N88" s="25" t="e">
        <v>#NAME?</v>
      </c>
      <c r="O88" s="25" t="e">
        <v>#NAME?</v>
      </c>
      <c r="P88" s="26">
        <v>2817.35</v>
      </c>
      <c r="Q88" s="26" t="e">
        <v>#NAME?</v>
      </c>
      <c r="R88" s="27" t="e">
        <v>#NAME?</v>
      </c>
      <c r="S88" s="27" t="e">
        <v>#NAME?</v>
      </c>
      <c r="T88" s="27" t="e">
        <v>#NAME?</v>
      </c>
      <c r="U88" s="27" t="e">
        <v>#NAME?</v>
      </c>
      <c r="V88" s="28"/>
      <c r="W88" s="28"/>
      <c r="X88" s="24"/>
      <c r="Y88" s="28"/>
      <c r="Z88" s="28"/>
      <c r="AA88" s="18">
        <v>4</v>
      </c>
      <c r="AB88" s="29"/>
      <c r="AC88" s="30">
        <v>1.28</v>
      </c>
      <c r="AD88" s="18">
        <v>1.34</v>
      </c>
      <c r="AE88" s="31" t="s">
        <v>102</v>
      </c>
      <c r="AF88" s="31">
        <v>1</v>
      </c>
      <c r="AG88" s="32">
        <v>1.28</v>
      </c>
      <c r="AH88" s="21"/>
      <c r="AI88" s="33"/>
      <c r="AJ88" s="33"/>
      <c r="AK88" s="33"/>
      <c r="AL88" s="33"/>
      <c r="AM88" s="33">
        <f t="shared" si="3"/>
        <v>18295.0144</v>
      </c>
      <c r="AN88" s="33"/>
      <c r="AO88" s="34"/>
    </row>
    <row r="89" spans="1:41" ht="24" customHeight="1">
      <c r="A89" s="17"/>
      <c r="B89" s="17"/>
      <c r="C89" s="35"/>
      <c r="D89" s="36" t="s">
        <v>168</v>
      </c>
      <c r="E89" s="37"/>
      <c r="F89" s="38"/>
      <c r="G89" s="39"/>
      <c r="H89" s="40"/>
      <c r="I89" s="40"/>
      <c r="J89" s="39"/>
      <c r="K89" s="39"/>
      <c r="L89" s="41"/>
      <c r="M89" s="42"/>
      <c r="N89" s="42"/>
      <c r="O89" s="42"/>
      <c r="P89" s="43"/>
      <c r="Q89" s="43"/>
      <c r="R89" s="44"/>
      <c r="S89" s="44"/>
      <c r="T89" s="44"/>
      <c r="U89" s="44"/>
      <c r="V89" s="45"/>
      <c r="W89" s="45"/>
      <c r="X89" s="41"/>
      <c r="Y89" s="45"/>
      <c r="Z89" s="45"/>
      <c r="AA89" s="35">
        <v>2</v>
      </c>
      <c r="AB89" s="36" t="s">
        <v>169</v>
      </c>
      <c r="AC89" s="46"/>
      <c r="AD89" s="35"/>
      <c r="AE89" s="47"/>
      <c r="AF89" s="47"/>
      <c r="AG89" s="48"/>
      <c r="AH89" s="38"/>
      <c r="AI89" s="49">
        <v>19614.394</v>
      </c>
      <c r="AJ89" s="50" t="s">
        <v>75</v>
      </c>
      <c r="AK89" s="50">
        <v>1</v>
      </c>
      <c r="AL89" s="50">
        <v>1.97</v>
      </c>
      <c r="AM89" s="50"/>
      <c r="AN89" s="50">
        <f>+AL89*14292.98</f>
        <v>28157.170599999998</v>
      </c>
      <c r="AO89" s="52">
        <f>((AN89/AI89)-1)*100</f>
        <v>43.553609660334125</v>
      </c>
    </row>
    <row r="90" spans="1:41" ht="15">
      <c r="A90" s="17"/>
      <c r="B90" s="17"/>
      <c r="C90" s="18" t="s">
        <v>170</v>
      </c>
      <c r="D90" s="84" t="s">
        <v>171</v>
      </c>
      <c r="E90" s="21"/>
      <c r="F90" s="21"/>
      <c r="G90" s="22" t="e">
        <v>#NAME?</v>
      </c>
      <c r="H90" s="23" t="e">
        <v>#NAME?</v>
      </c>
      <c r="I90" s="23" t="e">
        <v>#NAME?</v>
      </c>
      <c r="J90" s="92"/>
      <c r="K90" s="92"/>
      <c r="L90" s="24" t="e">
        <v>#NAME?</v>
      </c>
      <c r="M90" s="25" t="e">
        <v>#NAME?</v>
      </c>
      <c r="N90" s="25" t="e">
        <v>#NAME?</v>
      </c>
      <c r="O90" s="25" t="e">
        <v>#NAME?</v>
      </c>
      <c r="P90" s="26">
        <v>2817.35</v>
      </c>
      <c r="Q90" s="26" t="e">
        <v>#NAME?</v>
      </c>
      <c r="R90" s="27" t="e">
        <v>#NAME?</v>
      </c>
      <c r="S90" s="27" t="e">
        <v>#NAME?</v>
      </c>
      <c r="T90" s="27" t="e">
        <v>#NAME?</v>
      </c>
      <c r="U90" s="27" t="e">
        <v>#NAME?</v>
      </c>
      <c r="V90" s="28"/>
      <c r="W90" s="28"/>
      <c r="X90" s="24"/>
      <c r="Y90" s="28"/>
      <c r="Z90" s="28"/>
      <c r="AA90" s="18">
        <v>4</v>
      </c>
      <c r="AB90" s="29"/>
      <c r="AC90" s="30">
        <v>1.47</v>
      </c>
      <c r="AD90" s="18">
        <v>1.54</v>
      </c>
      <c r="AE90" s="31" t="s">
        <v>52</v>
      </c>
      <c r="AF90" s="31">
        <v>1</v>
      </c>
      <c r="AG90" s="32">
        <v>1.47</v>
      </c>
      <c r="AH90" s="21"/>
      <c r="AI90" s="33"/>
      <c r="AJ90" s="33"/>
      <c r="AK90" s="33"/>
      <c r="AL90" s="33"/>
      <c r="AM90" s="33">
        <f t="shared" si="3"/>
        <v>21010.6806</v>
      </c>
      <c r="AN90" s="33"/>
      <c r="AO90" s="34"/>
    </row>
    <row r="91" spans="1:41" ht="18.75" customHeight="1">
      <c r="A91" s="17"/>
      <c r="B91" s="17"/>
      <c r="C91" s="35"/>
      <c r="D91" s="36" t="s">
        <v>172</v>
      </c>
      <c r="E91" s="37"/>
      <c r="F91" s="38"/>
      <c r="G91" s="39"/>
      <c r="H91" s="40"/>
      <c r="I91" s="40"/>
      <c r="J91" s="39"/>
      <c r="K91" s="39"/>
      <c r="L91" s="41"/>
      <c r="M91" s="42"/>
      <c r="N91" s="42"/>
      <c r="O91" s="42"/>
      <c r="P91" s="43"/>
      <c r="Q91" s="43"/>
      <c r="R91" s="44"/>
      <c r="S91" s="44"/>
      <c r="T91" s="44"/>
      <c r="U91" s="44"/>
      <c r="V91" s="45"/>
      <c r="W91" s="45"/>
      <c r="X91" s="41"/>
      <c r="Y91" s="45"/>
      <c r="Z91" s="45"/>
      <c r="AA91" s="35">
        <v>4</v>
      </c>
      <c r="AB91" s="36" t="s">
        <v>171</v>
      </c>
      <c r="AC91" s="46"/>
      <c r="AD91" s="35"/>
      <c r="AE91" s="47"/>
      <c r="AF91" s="47"/>
      <c r="AG91" s="48"/>
      <c r="AH91" s="38"/>
      <c r="AI91" s="49">
        <v>32020.57</v>
      </c>
      <c r="AJ91" s="50" t="s">
        <v>55</v>
      </c>
      <c r="AK91" s="50">
        <v>1</v>
      </c>
      <c r="AL91" s="52">
        <v>2.5</v>
      </c>
      <c r="AM91" s="50"/>
      <c r="AN91" s="50">
        <f>+AL91*14292.98</f>
        <v>35732.45</v>
      </c>
      <c r="AO91" s="52">
        <f>((AN91/AI91)-1)*100</f>
        <v>11.592173406032424</v>
      </c>
    </row>
    <row r="92" spans="1:41" ht="15">
      <c r="A92" s="17"/>
      <c r="B92" s="17"/>
      <c r="C92" s="18" t="s">
        <v>173</v>
      </c>
      <c r="D92" s="84" t="s">
        <v>174</v>
      </c>
      <c r="E92" s="21"/>
      <c r="F92" s="21"/>
      <c r="G92" s="22" t="e">
        <v>#NAME?</v>
      </c>
      <c r="H92" s="23" t="e">
        <v>#NAME?</v>
      </c>
      <c r="I92" s="23" t="e">
        <v>#NAME?</v>
      </c>
      <c r="J92" s="92"/>
      <c r="K92" s="92"/>
      <c r="L92" s="24" t="e">
        <v>#NAME?</v>
      </c>
      <c r="M92" s="25" t="e">
        <v>#NAME?</v>
      </c>
      <c r="N92" s="25" t="e">
        <v>#NAME?</v>
      </c>
      <c r="O92" s="25" t="e">
        <v>#NAME?</v>
      </c>
      <c r="P92" s="26">
        <v>2817.35</v>
      </c>
      <c r="Q92" s="26" t="e">
        <v>#NAME?</v>
      </c>
      <c r="R92" s="27" t="e">
        <v>#NAME?</v>
      </c>
      <c r="S92" s="27" t="e">
        <v>#NAME?</v>
      </c>
      <c r="T92" s="27" t="e">
        <v>#NAME?</v>
      </c>
      <c r="U92" s="27" t="e">
        <v>#NAME?</v>
      </c>
      <c r="V92" s="28"/>
      <c r="W92" s="28"/>
      <c r="X92" s="24"/>
      <c r="Y92" s="28"/>
      <c r="Z92" s="28"/>
      <c r="AA92" s="18">
        <v>4</v>
      </c>
      <c r="AB92" s="29"/>
      <c r="AC92" s="30">
        <v>1.28</v>
      </c>
      <c r="AD92" s="18">
        <v>1.34</v>
      </c>
      <c r="AE92" s="31" t="s">
        <v>102</v>
      </c>
      <c r="AF92" s="31">
        <v>1</v>
      </c>
      <c r="AG92" s="32">
        <v>1.28</v>
      </c>
      <c r="AH92" s="21"/>
      <c r="AI92" s="33"/>
      <c r="AJ92" s="33"/>
      <c r="AK92" s="33"/>
      <c r="AL92" s="33"/>
      <c r="AM92" s="33">
        <f t="shared" si="3"/>
        <v>18295.0144</v>
      </c>
      <c r="AN92" s="33"/>
      <c r="AO92" s="34"/>
    </row>
    <row r="93" spans="1:41" ht="24" customHeight="1">
      <c r="A93" s="17"/>
      <c r="B93" s="17"/>
      <c r="C93" s="35"/>
      <c r="D93" s="36" t="s">
        <v>175</v>
      </c>
      <c r="E93" s="37"/>
      <c r="F93" s="38"/>
      <c r="G93" s="39"/>
      <c r="H93" s="40"/>
      <c r="I93" s="40"/>
      <c r="J93" s="39"/>
      <c r="K93" s="39"/>
      <c r="L93" s="41"/>
      <c r="M93" s="42"/>
      <c r="N93" s="42"/>
      <c r="O93" s="42"/>
      <c r="P93" s="43"/>
      <c r="Q93" s="43"/>
      <c r="R93" s="44"/>
      <c r="S93" s="44"/>
      <c r="T93" s="44"/>
      <c r="U93" s="44"/>
      <c r="V93" s="45"/>
      <c r="W93" s="45"/>
      <c r="X93" s="41"/>
      <c r="Y93" s="45"/>
      <c r="Z93" s="45"/>
      <c r="AA93" s="35">
        <v>3</v>
      </c>
      <c r="AB93" s="36" t="s">
        <v>174</v>
      </c>
      <c r="AC93" s="46"/>
      <c r="AD93" s="35"/>
      <c r="AE93" s="47"/>
      <c r="AF93" s="47"/>
      <c r="AG93" s="48"/>
      <c r="AH93" s="38"/>
      <c r="AI93" s="49">
        <v>22457.476000000002</v>
      </c>
      <c r="AJ93" s="50" t="s">
        <v>75</v>
      </c>
      <c r="AK93" s="50">
        <v>2</v>
      </c>
      <c r="AL93" s="50">
        <v>2.09</v>
      </c>
      <c r="AM93" s="50"/>
      <c r="AN93" s="50">
        <f>+AL93*14292.98</f>
        <v>29872.328199999996</v>
      </c>
      <c r="AO93" s="52">
        <f>((AN93/AI93)-1)*100</f>
        <v>33.017299896034594</v>
      </c>
    </row>
    <row r="94" spans="1:41" ht="24" customHeight="1">
      <c r="A94" s="17"/>
      <c r="B94" s="17"/>
      <c r="C94" s="35"/>
      <c r="D94" s="36" t="s">
        <v>175</v>
      </c>
      <c r="E94" s="37"/>
      <c r="F94" s="38"/>
      <c r="G94" s="39"/>
      <c r="H94" s="40"/>
      <c r="I94" s="40"/>
      <c r="J94" s="39"/>
      <c r="K94" s="39"/>
      <c r="L94" s="41"/>
      <c r="M94" s="42"/>
      <c r="N94" s="42"/>
      <c r="O94" s="42"/>
      <c r="P94" s="43"/>
      <c r="Q94" s="43"/>
      <c r="R94" s="44"/>
      <c r="S94" s="44"/>
      <c r="T94" s="44"/>
      <c r="U94" s="44"/>
      <c r="V94" s="45"/>
      <c r="W94" s="45"/>
      <c r="X94" s="41"/>
      <c r="Y94" s="45"/>
      <c r="Z94" s="45"/>
      <c r="AA94" s="35">
        <v>2</v>
      </c>
      <c r="AB94" s="36" t="s">
        <v>174</v>
      </c>
      <c r="AC94" s="46"/>
      <c r="AD94" s="35"/>
      <c r="AE94" s="47"/>
      <c r="AF94" s="47"/>
      <c r="AG94" s="48"/>
      <c r="AH94" s="38"/>
      <c r="AI94" s="49">
        <v>19614.394</v>
      </c>
      <c r="AJ94" s="50" t="s">
        <v>75</v>
      </c>
      <c r="AK94" s="50">
        <v>1</v>
      </c>
      <c r="AL94" s="50">
        <v>1.97</v>
      </c>
      <c r="AM94" s="50"/>
      <c r="AN94" s="50">
        <f>+AL94*14292.98</f>
        <v>28157.170599999998</v>
      </c>
      <c r="AO94" s="52">
        <f>((AN94/AI94)-1)*100</f>
        <v>43.553609660334125</v>
      </c>
    </row>
    <row r="95" spans="1:41" ht="15">
      <c r="A95" s="17"/>
      <c r="B95" s="17"/>
      <c r="C95" s="79" t="s">
        <v>176</v>
      </c>
      <c r="D95" s="93" t="s">
        <v>177</v>
      </c>
      <c r="E95" s="21"/>
      <c r="F95" s="21"/>
      <c r="G95" s="22" t="e">
        <v>#NAME?</v>
      </c>
      <c r="H95" s="23" t="e">
        <v>#NAME?</v>
      </c>
      <c r="I95" s="23" t="e">
        <v>#NAME?</v>
      </c>
      <c r="J95" s="92"/>
      <c r="K95" s="92"/>
      <c r="L95" s="24" t="e">
        <v>#NAME?</v>
      </c>
      <c r="M95" s="25" t="e">
        <v>#NAME?</v>
      </c>
      <c r="N95" s="25" t="e">
        <v>#NAME?</v>
      </c>
      <c r="O95" s="25" t="e">
        <v>#NAME?</v>
      </c>
      <c r="P95" s="26">
        <v>2817.35</v>
      </c>
      <c r="Q95" s="26" t="e">
        <v>#NAME?</v>
      </c>
      <c r="R95" s="27" t="e">
        <v>#NAME?</v>
      </c>
      <c r="S95" s="27" t="e">
        <v>#NAME?</v>
      </c>
      <c r="T95" s="27" t="e">
        <v>#NAME?</v>
      </c>
      <c r="U95" s="27" t="e">
        <v>#NAME?</v>
      </c>
      <c r="V95" s="28"/>
      <c r="W95" s="28"/>
      <c r="X95" s="24"/>
      <c r="Y95" s="28"/>
      <c r="Z95" s="28"/>
      <c r="AA95" s="18">
        <v>1</v>
      </c>
      <c r="AB95" s="29"/>
      <c r="AC95" s="30">
        <v>1.11</v>
      </c>
      <c r="AD95" s="18">
        <v>1.16</v>
      </c>
      <c r="AE95" s="31" t="s">
        <v>160</v>
      </c>
      <c r="AF95" s="31">
        <v>1</v>
      </c>
      <c r="AG95" s="32">
        <v>1.11</v>
      </c>
      <c r="AH95" s="21"/>
      <c r="AI95" s="33"/>
      <c r="AJ95" s="33"/>
      <c r="AK95" s="33"/>
      <c r="AL95" s="33"/>
      <c r="AM95" s="33">
        <f t="shared" si="3"/>
        <v>15865.2078</v>
      </c>
      <c r="AN95" s="33"/>
      <c r="AO95" s="34"/>
    </row>
    <row r="96" spans="1:41" ht="42" customHeight="1">
      <c r="A96" s="17"/>
      <c r="B96" s="17"/>
      <c r="C96" s="35"/>
      <c r="D96" s="36" t="s">
        <v>178</v>
      </c>
      <c r="E96" s="37"/>
      <c r="F96" s="38"/>
      <c r="G96" s="39"/>
      <c r="H96" s="40"/>
      <c r="I96" s="40"/>
      <c r="J96" s="39"/>
      <c r="K96" s="39"/>
      <c r="L96" s="41"/>
      <c r="M96" s="42"/>
      <c r="N96" s="42"/>
      <c r="O96" s="42"/>
      <c r="P96" s="43"/>
      <c r="Q96" s="43"/>
      <c r="R96" s="44"/>
      <c r="S96" s="44"/>
      <c r="T96" s="44"/>
      <c r="U96" s="44"/>
      <c r="V96" s="45"/>
      <c r="W96" s="45"/>
      <c r="X96" s="41"/>
      <c r="Y96" s="45"/>
      <c r="Z96" s="45"/>
      <c r="AA96" s="35">
        <v>1</v>
      </c>
      <c r="AB96" s="36" t="s">
        <v>179</v>
      </c>
      <c r="AC96" s="46"/>
      <c r="AD96" s="35"/>
      <c r="AE96" s="47"/>
      <c r="AF96" s="47"/>
      <c r="AG96" s="48"/>
      <c r="AH96" s="38"/>
      <c r="AI96" s="49">
        <v>18092.34</v>
      </c>
      <c r="AJ96" s="50" t="s">
        <v>52</v>
      </c>
      <c r="AK96" s="50">
        <v>1</v>
      </c>
      <c r="AL96" s="52">
        <v>1.5</v>
      </c>
      <c r="AM96" s="50"/>
      <c r="AN96" s="50">
        <f>+AL96*14292.98</f>
        <v>21439.47</v>
      </c>
      <c r="AO96" s="52">
        <f>((AN96/AI96)-1)*100</f>
        <v>18.500260331167784</v>
      </c>
    </row>
    <row r="97" spans="1:41" ht="15">
      <c r="A97" s="17"/>
      <c r="B97" s="17"/>
      <c r="C97" s="79" t="s">
        <v>180</v>
      </c>
      <c r="D97" s="84" t="s">
        <v>181</v>
      </c>
      <c r="E97" s="21"/>
      <c r="F97" s="21"/>
      <c r="G97" s="22" t="e">
        <v>#NAME?</v>
      </c>
      <c r="H97" s="23" t="e">
        <v>#NAME?</v>
      </c>
      <c r="I97" s="23" t="e">
        <v>#NAME?</v>
      </c>
      <c r="J97" s="92"/>
      <c r="K97" s="92"/>
      <c r="L97" s="24" t="e">
        <v>#NAME?</v>
      </c>
      <c r="M97" s="25" t="e">
        <v>#NAME?</v>
      </c>
      <c r="N97" s="25" t="e">
        <v>#NAME?</v>
      </c>
      <c r="O97" s="25" t="e">
        <v>#NAME?</v>
      </c>
      <c r="P97" s="26">
        <v>2817.35</v>
      </c>
      <c r="Q97" s="26" t="e">
        <v>#NAME?</v>
      </c>
      <c r="R97" s="27" t="e">
        <v>#NAME?</v>
      </c>
      <c r="S97" s="27" t="e">
        <v>#NAME?</v>
      </c>
      <c r="T97" s="27" t="e">
        <v>#NAME?</v>
      </c>
      <c r="U97" s="27" t="e">
        <v>#NAME?</v>
      </c>
      <c r="V97" s="28"/>
      <c r="W97" s="28"/>
      <c r="X97" s="24"/>
      <c r="Y97" s="28"/>
      <c r="Z97" s="28"/>
      <c r="AA97" s="18">
        <v>1</v>
      </c>
      <c r="AB97" s="29"/>
      <c r="AC97" s="30">
        <v>1.11</v>
      </c>
      <c r="AD97" s="18">
        <v>1.16</v>
      </c>
      <c r="AE97" s="31" t="s">
        <v>160</v>
      </c>
      <c r="AF97" s="31">
        <v>1</v>
      </c>
      <c r="AG97" s="32">
        <v>1.11</v>
      </c>
      <c r="AH97" s="21"/>
      <c r="AI97" s="33"/>
      <c r="AJ97" s="33"/>
      <c r="AK97" s="33"/>
      <c r="AL97" s="33"/>
      <c r="AM97" s="33">
        <f t="shared" si="3"/>
        <v>15865.2078</v>
      </c>
      <c r="AN97" s="33"/>
      <c r="AO97" s="34"/>
    </row>
    <row r="98" spans="1:41" ht="24" customHeight="1">
      <c r="A98" s="17"/>
      <c r="B98" s="17"/>
      <c r="C98" s="35"/>
      <c r="D98" s="36" t="s">
        <v>182</v>
      </c>
      <c r="E98" s="37"/>
      <c r="F98" s="38"/>
      <c r="G98" s="39"/>
      <c r="H98" s="40"/>
      <c r="I98" s="40"/>
      <c r="J98" s="39"/>
      <c r="K98" s="39"/>
      <c r="L98" s="41"/>
      <c r="M98" s="42"/>
      <c r="N98" s="42"/>
      <c r="O98" s="42"/>
      <c r="P98" s="43"/>
      <c r="Q98" s="43"/>
      <c r="R98" s="44"/>
      <c r="S98" s="44"/>
      <c r="T98" s="44"/>
      <c r="U98" s="44"/>
      <c r="V98" s="45"/>
      <c r="W98" s="45"/>
      <c r="X98" s="41"/>
      <c r="Y98" s="45"/>
      <c r="Z98" s="45"/>
      <c r="AA98" s="35">
        <v>1</v>
      </c>
      <c r="AB98" s="36" t="s">
        <v>183</v>
      </c>
      <c r="AC98" s="46"/>
      <c r="AD98" s="35"/>
      <c r="AE98" s="47"/>
      <c r="AF98" s="47"/>
      <c r="AG98" s="48"/>
      <c r="AH98" s="38"/>
      <c r="AI98" s="49">
        <v>17202.082000000002</v>
      </c>
      <c r="AJ98" s="50" t="s">
        <v>52</v>
      </c>
      <c r="AK98" s="50">
        <v>1</v>
      </c>
      <c r="AL98" s="52">
        <v>1.47</v>
      </c>
      <c r="AM98" s="50"/>
      <c r="AN98" s="50">
        <f>+AL98*14292.98</f>
        <v>21010.6806</v>
      </c>
      <c r="AO98" s="52">
        <f>((AN98/AI98)-1)*100</f>
        <v>22.140335105948196</v>
      </c>
    </row>
    <row r="99" spans="1:34" ht="15">
      <c r="A99" s="54"/>
      <c r="B99" s="54" t="s">
        <v>184</v>
      </c>
      <c r="C99" s="94"/>
      <c r="D99" s="95"/>
      <c r="E99" s="96"/>
      <c r="F99" s="97"/>
      <c r="G99" s="98"/>
      <c r="H99" s="99" t="e">
        <f>_xlfn.IFERROR(VLOOKUP(C99,'[1]Радна места'!$C$399:$H$577,6,FALSE),"")</f>
        <v>#NAME?</v>
      </c>
      <c r="I99" s="99" t="e">
        <f>_xlfn.IFERROR(VLOOKUP(C99,'[1]Радна места'!$C$399:$I$577,7,FALSE),"")</f>
        <v>#NAME?</v>
      </c>
      <c r="J99" s="100"/>
      <c r="K99" s="100"/>
      <c r="L99" s="100" t="e">
        <f>_xlfn.IFERROR(VLOOKUP(C99,'[1]Радна места'!$C$399:$J$577,8,FALSE),"")</f>
        <v>#NAME?</v>
      </c>
      <c r="M99" s="101" t="e">
        <f>_xlfn.IFERROR(VLOOKUP(C99,'[1]Радна места'!$C$399:$K$577,9,FALSE),"")</f>
        <v>#NAME?</v>
      </c>
      <c r="N99" s="101" t="e">
        <f>_xlfn.IFERROR(VLOOKUP(C99,'[1]Радна места'!$C$399:$L$577,10,FALSE),"")</f>
        <v>#NAME?</v>
      </c>
      <c r="O99" s="101" t="e">
        <f>_xlfn.IFERROR(VLOOKUP(C99,'[1]Радна места'!$C$399:$M$577,11,FALSE),"")</f>
        <v>#NAME?</v>
      </c>
      <c r="P99" s="102">
        <v>2817.35</v>
      </c>
      <c r="Q99" s="102" t="e">
        <f aca="true" t="shared" si="4" ref="Q99:Q137">_xlfn.IFERROR(N99*P99,"")</f>
        <v>#NAME?</v>
      </c>
      <c r="R99" s="103" t="e">
        <f aca="true" t="shared" si="5" ref="R99:R137">_xlfn.IFERROR(O99*P99,"")</f>
        <v>#NAME?</v>
      </c>
      <c r="S99" s="104" t="e">
        <f aca="true" t="shared" si="6" ref="S99:T129">_xlfn.IFERROR(Q99/2817.35,"")</f>
        <v>#NAME?</v>
      </c>
      <c r="T99" s="104" t="e">
        <f t="shared" si="6"/>
        <v>#NAME?</v>
      </c>
      <c r="U99" s="104" t="e">
        <f aca="true" t="shared" si="7" ref="U99:U137">_xlfn.IFERROR(ROUND((1.11*S99)/5.63,2),"")</f>
        <v>#NAME?</v>
      </c>
      <c r="V99" s="105"/>
      <c r="W99" s="105"/>
      <c r="X99" s="100"/>
      <c r="Y99" s="105"/>
      <c r="Z99" s="105"/>
      <c r="AA99" s="106"/>
      <c r="AB99" s="107"/>
      <c r="AC99" s="108"/>
      <c r="AD99" s="106"/>
      <c r="AE99" s="109"/>
      <c r="AF99" s="110"/>
      <c r="AG99" s="110"/>
      <c r="AH99" s="17"/>
    </row>
    <row r="100" spans="1:34" ht="15">
      <c r="A100" s="54"/>
      <c r="B100" s="54" t="s">
        <v>56</v>
      </c>
      <c r="C100" s="94"/>
      <c r="D100" s="95"/>
      <c r="E100" s="96"/>
      <c r="F100" s="97"/>
      <c r="G100" s="98"/>
      <c r="H100" s="99" t="e">
        <f>_xlfn.IFERROR(VLOOKUP(C100,'[1]Радна места'!$C$399:$H$577,6,FALSE),"")</f>
        <v>#NAME?</v>
      </c>
      <c r="I100" s="99" t="e">
        <f>_xlfn.IFERROR(VLOOKUP(C100,'[1]Радна места'!$C$399:$I$577,7,FALSE),"")</f>
        <v>#NAME?</v>
      </c>
      <c r="J100" s="100"/>
      <c r="K100" s="100"/>
      <c r="L100" s="100" t="e">
        <f>_xlfn.IFERROR(VLOOKUP(C100,'[1]Радна места'!$C$399:$J$577,8,FALSE),"")</f>
        <v>#NAME?</v>
      </c>
      <c r="M100" s="101" t="e">
        <f>_xlfn.IFERROR(VLOOKUP(C100,'[1]Радна места'!$C$399:$K$577,9,FALSE),"")</f>
        <v>#NAME?</v>
      </c>
      <c r="N100" s="101" t="e">
        <f>_xlfn.IFERROR(VLOOKUP(C100,'[1]Радна места'!$C$399:$L$577,10,FALSE),"")</f>
        <v>#NAME?</v>
      </c>
      <c r="O100" s="101" t="e">
        <f>_xlfn.IFERROR(VLOOKUP(C100,'[1]Радна места'!$C$399:$M$577,11,FALSE),"")</f>
        <v>#NAME?</v>
      </c>
      <c r="P100" s="102">
        <v>2817.35</v>
      </c>
      <c r="Q100" s="102" t="e">
        <f t="shared" si="4"/>
        <v>#NAME?</v>
      </c>
      <c r="R100" s="103" t="e">
        <f t="shared" si="5"/>
        <v>#NAME?</v>
      </c>
      <c r="S100" s="104" t="e">
        <f t="shared" si="6"/>
        <v>#NAME?</v>
      </c>
      <c r="T100" s="104" t="e">
        <f t="shared" si="6"/>
        <v>#NAME?</v>
      </c>
      <c r="U100" s="104" t="e">
        <f t="shared" si="7"/>
        <v>#NAME?</v>
      </c>
      <c r="V100" s="105"/>
      <c r="W100" s="105"/>
      <c r="X100" s="100"/>
      <c r="Y100" s="105"/>
      <c r="Z100" s="105"/>
      <c r="AA100" s="106"/>
      <c r="AB100" s="107"/>
      <c r="AC100" s="108"/>
      <c r="AD100" s="106"/>
      <c r="AE100" s="109"/>
      <c r="AF100" s="110"/>
      <c r="AG100" s="110"/>
      <c r="AH100" s="17"/>
    </row>
    <row r="101" spans="1:34" ht="15">
      <c r="A101" s="54"/>
      <c r="B101" s="54" t="s">
        <v>89</v>
      </c>
      <c r="C101" s="94"/>
      <c r="D101" s="95"/>
      <c r="E101" s="111"/>
      <c r="F101" s="112"/>
      <c r="G101" s="113"/>
      <c r="H101" s="99" t="e">
        <f>_xlfn.IFERROR(VLOOKUP(C101,'[1]Радна места'!$C$399:$H$577,6,FALSE),"")</f>
        <v>#NAME?</v>
      </c>
      <c r="I101" s="99" t="e">
        <f>_xlfn.IFERROR(VLOOKUP(C101,'[1]Радна места'!$C$399:$I$577,7,FALSE),"")</f>
        <v>#NAME?</v>
      </c>
      <c r="J101" s="113"/>
      <c r="K101" s="113"/>
      <c r="L101" s="100" t="e">
        <f>_xlfn.IFERROR(VLOOKUP(C101,'[1]Радна места'!$C$399:$J$577,8,FALSE),"")</f>
        <v>#NAME?</v>
      </c>
      <c r="M101" s="101" t="e">
        <f>_xlfn.IFERROR(VLOOKUP(C101,'[1]Радна места'!$C$399:$K$577,9,FALSE),"")</f>
        <v>#NAME?</v>
      </c>
      <c r="N101" s="101" t="e">
        <f>_xlfn.IFERROR(VLOOKUP(C101,'[1]Радна места'!$C$399:$L$577,10,FALSE),"")</f>
        <v>#NAME?</v>
      </c>
      <c r="O101" s="101" t="e">
        <f>_xlfn.IFERROR(VLOOKUP(C101,'[1]Радна места'!$C$399:$M$577,11,FALSE),"")</f>
        <v>#NAME?</v>
      </c>
      <c r="P101" s="102">
        <v>2817.35</v>
      </c>
      <c r="Q101" s="102" t="e">
        <f t="shared" si="4"/>
        <v>#NAME?</v>
      </c>
      <c r="R101" s="103" t="e">
        <f t="shared" si="5"/>
        <v>#NAME?</v>
      </c>
      <c r="S101" s="104" t="e">
        <f t="shared" si="6"/>
        <v>#NAME?</v>
      </c>
      <c r="T101" s="104" t="e">
        <f t="shared" si="6"/>
        <v>#NAME?</v>
      </c>
      <c r="U101" s="104" t="e">
        <f t="shared" si="7"/>
        <v>#NAME?</v>
      </c>
      <c r="V101" s="105"/>
      <c r="W101" s="105"/>
      <c r="X101" s="100"/>
      <c r="Y101" s="105"/>
      <c r="Z101" s="105"/>
      <c r="AA101" s="106"/>
      <c r="AB101" s="107"/>
      <c r="AC101" s="108"/>
      <c r="AD101" s="106"/>
      <c r="AE101" s="109"/>
      <c r="AF101" s="110"/>
      <c r="AG101" s="110"/>
      <c r="AH101" s="17"/>
    </row>
    <row r="102" spans="1:34" ht="15">
      <c r="A102" s="54"/>
      <c r="B102" s="54" t="s">
        <v>108</v>
      </c>
      <c r="C102" s="94"/>
      <c r="D102" s="95"/>
      <c r="E102" s="96"/>
      <c r="F102" s="97"/>
      <c r="G102" s="114"/>
      <c r="H102" s="99" t="e">
        <f>_xlfn.IFERROR(VLOOKUP(C102,'[1]Радна места'!$C$399:$H$577,6,FALSE),"")</f>
        <v>#NAME?</v>
      </c>
      <c r="I102" s="99" t="e">
        <f>_xlfn.IFERROR(VLOOKUP(C102,'[1]Радна места'!$C$399:$I$577,7,FALSE),"")</f>
        <v>#NAME?</v>
      </c>
      <c r="J102" s="98"/>
      <c r="K102" s="98"/>
      <c r="L102" s="100" t="e">
        <f>_xlfn.IFERROR(VLOOKUP(C102,'[1]Радна места'!$C$399:$J$577,8,FALSE),"")</f>
        <v>#NAME?</v>
      </c>
      <c r="M102" s="101" t="e">
        <f>_xlfn.IFERROR(VLOOKUP(C102,'[1]Радна места'!$C$399:$K$577,9,FALSE),"")</f>
        <v>#NAME?</v>
      </c>
      <c r="N102" s="101" t="e">
        <f>_xlfn.IFERROR(VLOOKUP(C102,'[1]Радна места'!$C$399:$L$577,10,FALSE),"")</f>
        <v>#NAME?</v>
      </c>
      <c r="O102" s="101" t="e">
        <f>_xlfn.IFERROR(VLOOKUP(C102,'[1]Радна места'!$C$399:$M$577,11,FALSE),"")</f>
        <v>#NAME?</v>
      </c>
      <c r="P102" s="102">
        <v>2817.35</v>
      </c>
      <c r="Q102" s="102" t="e">
        <f t="shared" si="4"/>
        <v>#NAME?</v>
      </c>
      <c r="R102" s="103" t="e">
        <f t="shared" si="5"/>
        <v>#NAME?</v>
      </c>
      <c r="S102" s="104" t="e">
        <f t="shared" si="6"/>
        <v>#NAME?</v>
      </c>
      <c r="T102" s="104" t="e">
        <f t="shared" si="6"/>
        <v>#NAME?</v>
      </c>
      <c r="U102" s="104" t="e">
        <f t="shared" si="7"/>
        <v>#NAME?</v>
      </c>
      <c r="V102" s="105"/>
      <c r="W102" s="105"/>
      <c r="X102" s="100"/>
      <c r="Y102" s="105"/>
      <c r="Z102" s="105"/>
      <c r="AA102" s="106"/>
      <c r="AB102" s="107"/>
      <c r="AC102" s="108"/>
      <c r="AD102" s="106"/>
      <c r="AE102" s="109"/>
      <c r="AF102" s="110"/>
      <c r="AG102" s="110"/>
      <c r="AH102" s="17"/>
    </row>
    <row r="103" spans="1:34" ht="15">
      <c r="A103" s="54"/>
      <c r="B103" s="54" t="s">
        <v>185</v>
      </c>
      <c r="C103" s="94"/>
      <c r="D103" s="95"/>
      <c r="E103" s="96"/>
      <c r="F103" s="97"/>
      <c r="G103" s="98"/>
      <c r="H103" s="99" t="e">
        <f>_xlfn.IFERROR(VLOOKUP(C103,'[1]Радна места'!$C$399:$H$577,6,FALSE),"")</f>
        <v>#NAME?</v>
      </c>
      <c r="I103" s="99" t="e">
        <f>_xlfn.IFERROR(VLOOKUP(C103,'[1]Радна места'!$C$399:$I$577,7,FALSE),"")</f>
        <v>#NAME?</v>
      </c>
      <c r="J103" s="98"/>
      <c r="K103" s="98"/>
      <c r="L103" s="100" t="e">
        <f>_xlfn.IFERROR(VLOOKUP(C103,'[1]Радна места'!$C$399:$J$577,8,FALSE),"")</f>
        <v>#NAME?</v>
      </c>
      <c r="M103" s="101" t="e">
        <f>_xlfn.IFERROR(VLOOKUP(C103,'[1]Радна места'!$C$399:$K$577,9,FALSE),"")</f>
        <v>#NAME?</v>
      </c>
      <c r="N103" s="101" t="e">
        <f>_xlfn.IFERROR(VLOOKUP(C103,'[1]Радна места'!$C$399:$L$577,10,FALSE),"")</f>
        <v>#NAME?</v>
      </c>
      <c r="O103" s="101" t="e">
        <f>_xlfn.IFERROR(VLOOKUP(C103,'[1]Радна места'!$C$399:$M$577,11,FALSE),"")</f>
        <v>#NAME?</v>
      </c>
      <c r="P103" s="102">
        <v>2817.35</v>
      </c>
      <c r="Q103" s="102" t="e">
        <f t="shared" si="4"/>
        <v>#NAME?</v>
      </c>
      <c r="R103" s="103" t="e">
        <f t="shared" si="5"/>
        <v>#NAME?</v>
      </c>
      <c r="S103" s="104" t="e">
        <f t="shared" si="6"/>
        <v>#NAME?</v>
      </c>
      <c r="T103" s="104" t="e">
        <f t="shared" si="6"/>
        <v>#NAME?</v>
      </c>
      <c r="U103" s="104" t="e">
        <f t="shared" si="7"/>
        <v>#NAME?</v>
      </c>
      <c r="V103" s="105"/>
      <c r="W103" s="105"/>
      <c r="X103" s="100"/>
      <c r="Y103" s="105"/>
      <c r="Z103" s="105"/>
      <c r="AA103" s="106"/>
      <c r="AB103" s="107"/>
      <c r="AC103" s="108"/>
      <c r="AD103" s="106"/>
      <c r="AE103" s="109"/>
      <c r="AF103" s="110"/>
      <c r="AG103" s="110"/>
      <c r="AH103" s="17"/>
    </row>
    <row r="104" spans="1:34" ht="15">
      <c r="A104" s="54"/>
      <c r="B104" s="54" t="s">
        <v>132</v>
      </c>
      <c r="C104" s="94"/>
      <c r="D104" s="95"/>
      <c r="E104" s="115"/>
      <c r="F104" s="97"/>
      <c r="G104" s="98"/>
      <c r="H104" s="99" t="e">
        <f>_xlfn.IFERROR(VLOOKUP(C104,'[1]Радна места'!$C$399:$H$577,6,FALSE),"")</f>
        <v>#NAME?</v>
      </c>
      <c r="I104" s="99" t="e">
        <f>_xlfn.IFERROR(VLOOKUP(C104,'[1]Радна места'!$C$399:$I$577,7,FALSE),"")</f>
        <v>#NAME?</v>
      </c>
      <c r="J104" s="98"/>
      <c r="K104" s="98"/>
      <c r="L104" s="100" t="e">
        <f>_xlfn.IFERROR(VLOOKUP(C104,'[1]Радна места'!$C$399:$J$577,8,FALSE),"")</f>
        <v>#NAME?</v>
      </c>
      <c r="M104" s="101" t="e">
        <f>_xlfn.IFERROR(VLOOKUP(C104,'[1]Радна места'!$C$399:$K$577,9,FALSE),"")</f>
        <v>#NAME?</v>
      </c>
      <c r="N104" s="101" t="e">
        <f>_xlfn.IFERROR(VLOOKUP(C104,'[1]Радна места'!$C$399:$L$577,10,FALSE),"")</f>
        <v>#NAME?</v>
      </c>
      <c r="O104" s="101" t="e">
        <f>_xlfn.IFERROR(VLOOKUP(C104,'[1]Радна места'!$C$399:$M$577,11,FALSE),"")</f>
        <v>#NAME?</v>
      </c>
      <c r="P104" s="102">
        <v>2817.35</v>
      </c>
      <c r="Q104" s="102" t="e">
        <f t="shared" si="4"/>
        <v>#NAME?</v>
      </c>
      <c r="R104" s="103" t="e">
        <f t="shared" si="5"/>
        <v>#NAME?</v>
      </c>
      <c r="S104" s="104" t="e">
        <f t="shared" si="6"/>
        <v>#NAME?</v>
      </c>
      <c r="T104" s="104" t="e">
        <f t="shared" si="6"/>
        <v>#NAME?</v>
      </c>
      <c r="U104" s="104" t="e">
        <f t="shared" si="7"/>
        <v>#NAME?</v>
      </c>
      <c r="V104" s="105"/>
      <c r="W104" s="105"/>
      <c r="X104" s="100"/>
      <c r="Y104" s="105"/>
      <c r="Z104" s="105"/>
      <c r="AA104" s="106"/>
      <c r="AB104" s="107"/>
      <c r="AC104" s="108"/>
      <c r="AD104" s="106"/>
      <c r="AE104" s="109"/>
      <c r="AF104" s="110"/>
      <c r="AG104" s="110"/>
      <c r="AH104" s="17"/>
    </row>
    <row r="105" spans="1:34" ht="15">
      <c r="A105" s="54"/>
      <c r="B105" s="54" t="s">
        <v>139</v>
      </c>
      <c r="C105" s="94"/>
      <c r="D105" s="95"/>
      <c r="E105" s="116"/>
      <c r="F105" s="97"/>
      <c r="G105" s="116"/>
      <c r="H105" s="99" t="e">
        <f>_xlfn.IFERROR(VLOOKUP(C105,'[1]Радна места'!$C$399:$H$577,6,FALSE),"")</f>
        <v>#NAME?</v>
      </c>
      <c r="I105" s="99" t="e">
        <f>_xlfn.IFERROR(VLOOKUP(C105,'[1]Радна места'!$C$399:$I$577,7,FALSE),"")</f>
        <v>#NAME?</v>
      </c>
      <c r="J105" s="116"/>
      <c r="K105" s="116"/>
      <c r="L105" s="100" t="e">
        <f>_xlfn.IFERROR(VLOOKUP(C105,'[1]Радна места'!$C$399:$J$577,8,FALSE),"")</f>
        <v>#NAME?</v>
      </c>
      <c r="M105" s="101" t="e">
        <f>_xlfn.IFERROR(VLOOKUP(C105,'[1]Радна места'!$C$399:$K$577,9,FALSE),"")</f>
        <v>#NAME?</v>
      </c>
      <c r="N105" s="101" t="e">
        <f>_xlfn.IFERROR(VLOOKUP(C105,'[1]Радна места'!$C$399:$L$577,10,FALSE),"")</f>
        <v>#NAME?</v>
      </c>
      <c r="O105" s="101" t="e">
        <f>_xlfn.IFERROR(VLOOKUP(C105,'[1]Радна места'!$C$399:$M$577,11,FALSE),"")</f>
        <v>#NAME?</v>
      </c>
      <c r="P105" s="102">
        <v>2817.35</v>
      </c>
      <c r="Q105" s="102" t="e">
        <f t="shared" si="4"/>
        <v>#NAME?</v>
      </c>
      <c r="R105" s="103" t="e">
        <f t="shared" si="5"/>
        <v>#NAME?</v>
      </c>
      <c r="S105" s="104" t="e">
        <f t="shared" si="6"/>
        <v>#NAME?</v>
      </c>
      <c r="T105" s="104" t="e">
        <f t="shared" si="6"/>
        <v>#NAME?</v>
      </c>
      <c r="U105" s="104" t="e">
        <f t="shared" si="7"/>
        <v>#NAME?</v>
      </c>
      <c r="V105" s="105"/>
      <c r="W105" s="105"/>
      <c r="X105" s="100"/>
      <c r="Y105" s="105"/>
      <c r="Z105" s="105"/>
      <c r="AA105" s="106"/>
      <c r="AB105" s="107"/>
      <c r="AC105" s="108"/>
      <c r="AD105" s="106"/>
      <c r="AE105" s="109"/>
      <c r="AF105" s="110"/>
      <c r="AG105" s="110"/>
      <c r="AH105" s="17"/>
    </row>
    <row r="106" spans="1:34" ht="15">
      <c r="A106" s="54"/>
      <c r="B106" s="54" t="s">
        <v>165</v>
      </c>
      <c r="C106" s="94"/>
      <c r="D106" s="95"/>
      <c r="E106" s="116"/>
      <c r="F106" s="97"/>
      <c r="G106" s="116"/>
      <c r="H106" s="99" t="e">
        <f>_xlfn.IFERROR(VLOOKUP(C106,'[1]Радна места'!$C$399:$H$577,6,FALSE),"")</f>
        <v>#NAME?</v>
      </c>
      <c r="I106" s="99" t="e">
        <f>_xlfn.IFERROR(VLOOKUP(C106,'[1]Радна места'!$C$399:$I$577,7,FALSE),"")</f>
        <v>#NAME?</v>
      </c>
      <c r="J106" s="116"/>
      <c r="K106" s="116"/>
      <c r="L106" s="100" t="e">
        <f>_xlfn.IFERROR(VLOOKUP(C106,'[1]Радна места'!$C$399:$J$577,8,FALSE),"")</f>
        <v>#NAME?</v>
      </c>
      <c r="M106" s="101" t="e">
        <f>_xlfn.IFERROR(VLOOKUP(C106,'[1]Радна места'!$C$399:$K$577,9,FALSE),"")</f>
        <v>#NAME?</v>
      </c>
      <c r="N106" s="101" t="e">
        <f>_xlfn.IFERROR(VLOOKUP(C106,'[1]Радна места'!$C$399:$L$577,10,FALSE),"")</f>
        <v>#NAME?</v>
      </c>
      <c r="O106" s="101" t="e">
        <f>_xlfn.IFERROR(VLOOKUP(C106,'[1]Радна места'!$C$399:$M$577,11,FALSE),"")</f>
        <v>#NAME?</v>
      </c>
      <c r="P106" s="102">
        <v>2817.35</v>
      </c>
      <c r="Q106" s="102" t="e">
        <f t="shared" si="4"/>
        <v>#NAME?</v>
      </c>
      <c r="R106" s="103" t="e">
        <f t="shared" si="5"/>
        <v>#NAME?</v>
      </c>
      <c r="S106" s="104" t="e">
        <f t="shared" si="6"/>
        <v>#NAME?</v>
      </c>
      <c r="T106" s="104" t="e">
        <f t="shared" si="6"/>
        <v>#NAME?</v>
      </c>
      <c r="U106" s="104" t="e">
        <f t="shared" si="7"/>
        <v>#NAME?</v>
      </c>
      <c r="V106" s="105"/>
      <c r="W106" s="105"/>
      <c r="X106" s="100"/>
      <c r="Y106" s="105"/>
      <c r="Z106" s="105"/>
      <c r="AA106" s="106"/>
      <c r="AB106" s="107"/>
      <c r="AC106" s="108"/>
      <c r="AD106" s="106"/>
      <c r="AE106" s="109"/>
      <c r="AF106" s="110"/>
      <c r="AG106" s="110"/>
      <c r="AH106" s="17"/>
    </row>
    <row r="107" spans="1:34" ht="15">
      <c r="A107" s="54"/>
      <c r="B107" s="54" t="s">
        <v>186</v>
      </c>
      <c r="C107" s="94"/>
      <c r="D107" s="95"/>
      <c r="E107" s="116"/>
      <c r="F107" s="97"/>
      <c r="G107" s="116"/>
      <c r="H107" s="99" t="e">
        <f>_xlfn.IFERROR(VLOOKUP(C107,'[1]Радна места'!$C$399:$H$577,6,FALSE),"")</f>
        <v>#NAME?</v>
      </c>
      <c r="I107" s="99" t="e">
        <f>_xlfn.IFERROR(VLOOKUP(C107,'[1]Радна места'!$C$399:$I$577,7,FALSE),"")</f>
        <v>#NAME?</v>
      </c>
      <c r="J107" s="116"/>
      <c r="K107" s="116"/>
      <c r="L107" s="100" t="e">
        <f>_xlfn.IFERROR(VLOOKUP(C107,'[1]Радна места'!$C$399:$J$577,8,FALSE),"")</f>
        <v>#NAME?</v>
      </c>
      <c r="M107" s="101" t="e">
        <f>_xlfn.IFERROR(VLOOKUP(C107,'[1]Радна места'!$C$399:$K$577,9,FALSE),"")</f>
        <v>#NAME?</v>
      </c>
      <c r="N107" s="101" t="e">
        <f>_xlfn.IFERROR(VLOOKUP(C107,'[1]Радна места'!$C$399:$L$577,10,FALSE),"")</f>
        <v>#NAME?</v>
      </c>
      <c r="O107" s="101" t="e">
        <f>_xlfn.IFERROR(VLOOKUP(C107,'[1]Радна места'!$C$399:$M$577,11,FALSE),"")</f>
        <v>#NAME?</v>
      </c>
      <c r="P107" s="102">
        <v>2817.35</v>
      </c>
      <c r="Q107" s="102" t="e">
        <f t="shared" si="4"/>
        <v>#NAME?</v>
      </c>
      <c r="R107" s="103" t="e">
        <f t="shared" si="5"/>
        <v>#NAME?</v>
      </c>
      <c r="S107" s="104" t="e">
        <f t="shared" si="6"/>
        <v>#NAME?</v>
      </c>
      <c r="T107" s="104" t="e">
        <f t="shared" si="6"/>
        <v>#NAME?</v>
      </c>
      <c r="U107" s="104" t="e">
        <f t="shared" si="7"/>
        <v>#NAME?</v>
      </c>
      <c r="V107" s="105"/>
      <c r="W107" s="105"/>
      <c r="X107" s="100"/>
      <c r="Y107" s="105"/>
      <c r="Z107" s="105"/>
      <c r="AA107" s="106"/>
      <c r="AB107" s="107"/>
      <c r="AC107" s="108"/>
      <c r="AD107" s="106"/>
      <c r="AE107" s="109"/>
      <c r="AF107" s="110"/>
      <c r="AG107" s="110"/>
      <c r="AH107" s="17"/>
    </row>
    <row r="108" spans="1:34" ht="15">
      <c r="A108" s="54"/>
      <c r="B108" s="54" t="s">
        <v>187</v>
      </c>
      <c r="C108" s="94"/>
      <c r="D108" s="95"/>
      <c r="E108" s="96"/>
      <c r="F108" s="97"/>
      <c r="G108" s="98"/>
      <c r="H108" s="99" t="e">
        <f>_xlfn.IFERROR(VLOOKUP(C108,'[1]Радна места'!$C$399:$H$577,6,FALSE),"")</f>
        <v>#NAME?</v>
      </c>
      <c r="I108" s="99" t="e">
        <f>_xlfn.IFERROR(VLOOKUP(C108,'[1]Радна места'!$C$399:$I$577,7,FALSE),"")</f>
        <v>#NAME?</v>
      </c>
      <c r="J108" s="100"/>
      <c r="K108" s="100"/>
      <c r="L108" s="100" t="e">
        <f>_xlfn.IFERROR(VLOOKUP(C108,'[1]Радна места'!$C$399:$J$577,8,FALSE),"")</f>
        <v>#NAME?</v>
      </c>
      <c r="M108" s="101" t="e">
        <f>_xlfn.IFERROR(VLOOKUP(C108,'[1]Радна места'!$C$399:$K$577,9,FALSE),"")</f>
        <v>#NAME?</v>
      </c>
      <c r="N108" s="101" t="e">
        <f>_xlfn.IFERROR(VLOOKUP(C108,'[1]Радна места'!$C$399:$L$577,10,FALSE),"")</f>
        <v>#NAME?</v>
      </c>
      <c r="O108" s="101" t="e">
        <f>_xlfn.IFERROR(VLOOKUP(C108,'[1]Радна места'!$C$399:$M$577,11,FALSE),"")</f>
        <v>#NAME?</v>
      </c>
      <c r="P108" s="102">
        <v>2817.35</v>
      </c>
      <c r="Q108" s="102" t="e">
        <f t="shared" si="4"/>
        <v>#NAME?</v>
      </c>
      <c r="R108" s="103" t="e">
        <f t="shared" si="5"/>
        <v>#NAME?</v>
      </c>
      <c r="S108" s="104" t="e">
        <f t="shared" si="6"/>
        <v>#NAME?</v>
      </c>
      <c r="T108" s="104" t="e">
        <f t="shared" si="6"/>
        <v>#NAME?</v>
      </c>
      <c r="U108" s="104" t="e">
        <f t="shared" si="7"/>
        <v>#NAME?</v>
      </c>
      <c r="V108" s="105"/>
      <c r="W108" s="105"/>
      <c r="X108" s="100"/>
      <c r="Y108" s="105"/>
      <c r="Z108" s="105"/>
      <c r="AA108" s="106"/>
      <c r="AB108" s="107"/>
      <c r="AC108" s="108"/>
      <c r="AD108" s="106"/>
      <c r="AE108" s="109"/>
      <c r="AF108" s="110"/>
      <c r="AG108" s="110"/>
      <c r="AH108" s="17"/>
    </row>
    <row r="109" spans="1:34" ht="15">
      <c r="A109" s="54"/>
      <c r="B109" s="54" t="s">
        <v>184</v>
      </c>
      <c r="C109" s="94"/>
      <c r="D109" s="95"/>
      <c r="E109" s="96"/>
      <c r="F109" s="97"/>
      <c r="G109" s="98"/>
      <c r="H109" s="99" t="e">
        <f>_xlfn.IFERROR(VLOOKUP(C109,'[1]Радна места'!$C$399:$H$577,6,FALSE),"")</f>
        <v>#NAME?</v>
      </c>
      <c r="I109" s="99" t="e">
        <f>_xlfn.IFERROR(VLOOKUP(C109,'[1]Радна места'!$C$399:$I$577,7,FALSE),"")</f>
        <v>#NAME?</v>
      </c>
      <c r="J109" s="100"/>
      <c r="K109" s="100"/>
      <c r="L109" s="100" t="e">
        <f>_xlfn.IFERROR(VLOOKUP(C109,'[1]Радна места'!$C$399:$J$577,8,FALSE),"")</f>
        <v>#NAME?</v>
      </c>
      <c r="M109" s="101" t="e">
        <f>_xlfn.IFERROR(VLOOKUP(C109,'[1]Радна места'!$C$399:$K$577,9,FALSE),"")</f>
        <v>#NAME?</v>
      </c>
      <c r="N109" s="101" t="e">
        <f>_xlfn.IFERROR(VLOOKUP(C109,'[1]Радна места'!$C$399:$L$577,10,FALSE),"")</f>
        <v>#NAME?</v>
      </c>
      <c r="O109" s="101" t="e">
        <f>_xlfn.IFERROR(VLOOKUP(C109,'[1]Радна места'!$C$399:$M$577,11,FALSE),"")</f>
        <v>#NAME?</v>
      </c>
      <c r="P109" s="102">
        <v>2817.35</v>
      </c>
      <c r="Q109" s="102" t="e">
        <f t="shared" si="4"/>
        <v>#NAME?</v>
      </c>
      <c r="R109" s="103" t="e">
        <f t="shared" si="5"/>
        <v>#NAME?</v>
      </c>
      <c r="S109" s="104" t="e">
        <f t="shared" si="6"/>
        <v>#NAME?</v>
      </c>
      <c r="T109" s="104" t="e">
        <f t="shared" si="6"/>
        <v>#NAME?</v>
      </c>
      <c r="U109" s="104" t="e">
        <f t="shared" si="7"/>
        <v>#NAME?</v>
      </c>
      <c r="V109" s="105"/>
      <c r="W109" s="105"/>
      <c r="X109" s="100"/>
      <c r="Y109" s="105"/>
      <c r="Z109" s="105"/>
      <c r="AA109" s="106"/>
      <c r="AB109" s="107"/>
      <c r="AC109" s="108"/>
      <c r="AD109" s="106"/>
      <c r="AE109" s="109"/>
      <c r="AF109" s="110"/>
      <c r="AG109" s="110"/>
      <c r="AH109" s="17"/>
    </row>
    <row r="110" spans="1:34" ht="15">
      <c r="A110" s="54"/>
      <c r="B110" s="54" t="s">
        <v>56</v>
      </c>
      <c r="C110" s="94"/>
      <c r="D110" s="95"/>
      <c r="E110" s="96"/>
      <c r="F110" s="97"/>
      <c r="G110" s="98"/>
      <c r="H110" s="99" t="e">
        <f>_xlfn.IFERROR(VLOOKUP(C110,'[1]Радна места'!$C$399:$H$577,6,FALSE),"")</f>
        <v>#NAME?</v>
      </c>
      <c r="I110" s="99" t="e">
        <f>_xlfn.IFERROR(VLOOKUP(C110,'[1]Радна места'!$C$399:$I$577,7,FALSE),"")</f>
        <v>#NAME?</v>
      </c>
      <c r="J110" s="100"/>
      <c r="K110" s="100"/>
      <c r="L110" s="100" t="e">
        <f>_xlfn.IFERROR(VLOOKUP(C110,'[1]Радна места'!$C$399:$J$577,8,FALSE),"")</f>
        <v>#NAME?</v>
      </c>
      <c r="M110" s="101" t="e">
        <f>_xlfn.IFERROR(VLOOKUP(C110,'[1]Радна места'!$C$399:$K$577,9,FALSE),"")</f>
        <v>#NAME?</v>
      </c>
      <c r="N110" s="101" t="e">
        <f>_xlfn.IFERROR(VLOOKUP(C110,'[1]Радна места'!$C$399:$L$577,10,FALSE),"")</f>
        <v>#NAME?</v>
      </c>
      <c r="O110" s="101" t="e">
        <f>_xlfn.IFERROR(VLOOKUP(C110,'[1]Радна места'!$C$399:$M$577,11,FALSE),"")</f>
        <v>#NAME?</v>
      </c>
      <c r="P110" s="102">
        <v>2817.35</v>
      </c>
      <c r="Q110" s="102" t="e">
        <f t="shared" si="4"/>
        <v>#NAME?</v>
      </c>
      <c r="R110" s="103" t="e">
        <f t="shared" si="5"/>
        <v>#NAME?</v>
      </c>
      <c r="S110" s="104" t="e">
        <f t="shared" si="6"/>
        <v>#NAME?</v>
      </c>
      <c r="T110" s="104" t="e">
        <f t="shared" si="6"/>
        <v>#NAME?</v>
      </c>
      <c r="U110" s="104" t="e">
        <f t="shared" si="7"/>
        <v>#NAME?</v>
      </c>
      <c r="V110" s="105"/>
      <c r="W110" s="105"/>
      <c r="X110" s="100"/>
      <c r="Y110" s="105"/>
      <c r="Z110" s="105"/>
      <c r="AA110" s="106"/>
      <c r="AB110" s="107"/>
      <c r="AC110" s="108"/>
      <c r="AD110" s="106"/>
      <c r="AE110" s="109"/>
      <c r="AF110" s="110"/>
      <c r="AG110" s="110"/>
      <c r="AH110" s="17"/>
    </row>
    <row r="111" spans="1:34" ht="15">
      <c r="A111" s="54"/>
      <c r="B111" s="54" t="s">
        <v>89</v>
      </c>
      <c r="C111" s="94"/>
      <c r="D111" s="95"/>
      <c r="E111" s="111"/>
      <c r="F111" s="112"/>
      <c r="G111" s="113"/>
      <c r="H111" s="99" t="e">
        <f>_xlfn.IFERROR(VLOOKUP(C111,'[1]Радна места'!$C$399:$H$577,6,FALSE),"")</f>
        <v>#NAME?</v>
      </c>
      <c r="I111" s="99" t="e">
        <f>_xlfn.IFERROR(VLOOKUP(C111,'[1]Радна места'!$C$399:$I$577,7,FALSE),"")</f>
        <v>#NAME?</v>
      </c>
      <c r="J111" s="113"/>
      <c r="K111" s="113"/>
      <c r="L111" s="100" t="e">
        <f>_xlfn.IFERROR(VLOOKUP(C111,'[1]Радна места'!$C$399:$J$577,8,FALSE),"")</f>
        <v>#NAME?</v>
      </c>
      <c r="M111" s="101" t="e">
        <f>_xlfn.IFERROR(VLOOKUP(C111,'[1]Радна места'!$C$399:$K$577,9,FALSE),"")</f>
        <v>#NAME?</v>
      </c>
      <c r="N111" s="101" t="e">
        <f>_xlfn.IFERROR(VLOOKUP(C111,'[1]Радна места'!$C$399:$L$577,10,FALSE),"")</f>
        <v>#NAME?</v>
      </c>
      <c r="O111" s="101" t="e">
        <f>_xlfn.IFERROR(VLOOKUP(C111,'[1]Радна места'!$C$399:$M$577,11,FALSE),"")</f>
        <v>#NAME?</v>
      </c>
      <c r="P111" s="102">
        <v>2817.35</v>
      </c>
      <c r="Q111" s="102" t="e">
        <f t="shared" si="4"/>
        <v>#NAME?</v>
      </c>
      <c r="R111" s="103" t="e">
        <f t="shared" si="5"/>
        <v>#NAME?</v>
      </c>
      <c r="S111" s="104" t="e">
        <f t="shared" si="6"/>
        <v>#NAME?</v>
      </c>
      <c r="T111" s="104" t="e">
        <f t="shared" si="6"/>
        <v>#NAME?</v>
      </c>
      <c r="U111" s="104" t="e">
        <f t="shared" si="7"/>
        <v>#NAME?</v>
      </c>
      <c r="V111" s="105"/>
      <c r="W111" s="105"/>
      <c r="X111" s="100"/>
      <c r="Y111" s="105"/>
      <c r="Z111" s="105"/>
      <c r="AA111" s="106"/>
      <c r="AB111" s="107"/>
      <c r="AC111" s="108"/>
      <c r="AD111" s="106"/>
      <c r="AE111" s="109"/>
      <c r="AF111" s="110"/>
      <c r="AG111" s="110"/>
      <c r="AH111" s="17"/>
    </row>
    <row r="112" spans="1:34" ht="15">
      <c r="A112" s="54"/>
      <c r="B112" s="54" t="s">
        <v>108</v>
      </c>
      <c r="C112" s="94"/>
      <c r="D112" s="95"/>
      <c r="E112" s="96"/>
      <c r="F112" s="97"/>
      <c r="G112" s="114"/>
      <c r="H112" s="99" t="e">
        <f>_xlfn.IFERROR(VLOOKUP(C112,'[1]Радна места'!$C$399:$H$577,6,FALSE),"")</f>
        <v>#NAME?</v>
      </c>
      <c r="I112" s="99" t="e">
        <f>_xlfn.IFERROR(VLOOKUP(C112,'[1]Радна места'!$C$399:$I$577,7,FALSE),"")</f>
        <v>#NAME?</v>
      </c>
      <c r="J112" s="98"/>
      <c r="K112" s="98"/>
      <c r="L112" s="100" t="e">
        <f>_xlfn.IFERROR(VLOOKUP(C112,'[1]Радна места'!$C$399:$J$577,8,FALSE),"")</f>
        <v>#NAME?</v>
      </c>
      <c r="M112" s="101" t="e">
        <f>_xlfn.IFERROR(VLOOKUP(C112,'[1]Радна места'!$C$399:$K$577,9,FALSE),"")</f>
        <v>#NAME?</v>
      </c>
      <c r="N112" s="101" t="e">
        <f>_xlfn.IFERROR(VLOOKUP(C112,'[1]Радна места'!$C$399:$L$577,10,FALSE),"")</f>
        <v>#NAME?</v>
      </c>
      <c r="O112" s="101" t="e">
        <f>_xlfn.IFERROR(VLOOKUP(C112,'[1]Радна места'!$C$399:$M$577,11,FALSE),"")</f>
        <v>#NAME?</v>
      </c>
      <c r="P112" s="102">
        <v>2817.35</v>
      </c>
      <c r="Q112" s="102" t="e">
        <f t="shared" si="4"/>
        <v>#NAME?</v>
      </c>
      <c r="R112" s="103" t="e">
        <f t="shared" si="5"/>
        <v>#NAME?</v>
      </c>
      <c r="S112" s="104" t="e">
        <f t="shared" si="6"/>
        <v>#NAME?</v>
      </c>
      <c r="T112" s="104" t="e">
        <f t="shared" si="6"/>
        <v>#NAME?</v>
      </c>
      <c r="U112" s="104" t="e">
        <f t="shared" si="7"/>
        <v>#NAME?</v>
      </c>
      <c r="V112" s="105"/>
      <c r="W112" s="105"/>
      <c r="X112" s="100"/>
      <c r="Y112" s="105"/>
      <c r="Z112" s="105"/>
      <c r="AA112" s="106"/>
      <c r="AB112" s="107"/>
      <c r="AC112" s="108"/>
      <c r="AD112" s="106"/>
      <c r="AE112" s="109"/>
      <c r="AF112" s="110"/>
      <c r="AG112" s="110"/>
      <c r="AH112" s="17"/>
    </row>
    <row r="113" spans="1:34" ht="15">
      <c r="A113" s="54"/>
      <c r="B113" s="54" t="s">
        <v>185</v>
      </c>
      <c r="C113" s="94"/>
      <c r="D113" s="95"/>
      <c r="E113" s="96"/>
      <c r="F113" s="97"/>
      <c r="G113" s="98"/>
      <c r="H113" s="99" t="e">
        <f>_xlfn.IFERROR(VLOOKUP(C113,'[1]Радна места'!$C$399:$H$577,6,FALSE),"")</f>
        <v>#NAME?</v>
      </c>
      <c r="I113" s="99" t="e">
        <f>_xlfn.IFERROR(VLOOKUP(C113,'[1]Радна места'!$C$399:$I$577,7,FALSE),"")</f>
        <v>#NAME?</v>
      </c>
      <c r="J113" s="98"/>
      <c r="K113" s="98"/>
      <c r="L113" s="100" t="e">
        <f>_xlfn.IFERROR(VLOOKUP(C113,'[1]Радна места'!$C$399:$J$577,8,FALSE),"")</f>
        <v>#NAME?</v>
      </c>
      <c r="M113" s="101" t="e">
        <f>_xlfn.IFERROR(VLOOKUP(C113,'[1]Радна места'!$C$399:$K$577,9,FALSE),"")</f>
        <v>#NAME?</v>
      </c>
      <c r="N113" s="101" t="e">
        <f>_xlfn.IFERROR(VLOOKUP(C113,'[1]Радна места'!$C$399:$L$577,10,FALSE),"")</f>
        <v>#NAME?</v>
      </c>
      <c r="O113" s="101" t="e">
        <f>_xlfn.IFERROR(VLOOKUP(C113,'[1]Радна места'!$C$399:$M$577,11,FALSE),"")</f>
        <v>#NAME?</v>
      </c>
      <c r="P113" s="102">
        <v>2817.35</v>
      </c>
      <c r="Q113" s="102" t="e">
        <f t="shared" si="4"/>
        <v>#NAME?</v>
      </c>
      <c r="R113" s="103" t="e">
        <f t="shared" si="5"/>
        <v>#NAME?</v>
      </c>
      <c r="S113" s="104" t="e">
        <f t="shared" si="6"/>
        <v>#NAME?</v>
      </c>
      <c r="T113" s="104" t="e">
        <f t="shared" si="6"/>
        <v>#NAME?</v>
      </c>
      <c r="U113" s="104" t="e">
        <f t="shared" si="7"/>
        <v>#NAME?</v>
      </c>
      <c r="V113" s="105"/>
      <c r="W113" s="105"/>
      <c r="X113" s="100"/>
      <c r="Y113" s="105"/>
      <c r="Z113" s="105"/>
      <c r="AA113" s="106"/>
      <c r="AB113" s="107"/>
      <c r="AC113" s="108"/>
      <c r="AD113" s="106"/>
      <c r="AE113" s="109"/>
      <c r="AF113" s="110"/>
      <c r="AG113" s="110"/>
      <c r="AH113" s="17"/>
    </row>
    <row r="114" spans="1:34" ht="15">
      <c r="A114" s="54"/>
      <c r="B114" s="54" t="s">
        <v>132</v>
      </c>
      <c r="C114" s="94"/>
      <c r="D114" s="95"/>
      <c r="E114" s="115"/>
      <c r="F114" s="97"/>
      <c r="G114" s="98"/>
      <c r="H114" s="99" t="e">
        <f>_xlfn.IFERROR(VLOOKUP(C114,'[1]Радна места'!$C$399:$H$577,6,FALSE),"")</f>
        <v>#NAME?</v>
      </c>
      <c r="I114" s="99" t="e">
        <f>_xlfn.IFERROR(VLOOKUP(C114,'[1]Радна места'!$C$399:$I$577,7,FALSE),"")</f>
        <v>#NAME?</v>
      </c>
      <c r="J114" s="98"/>
      <c r="K114" s="98"/>
      <c r="L114" s="100" t="e">
        <f>_xlfn.IFERROR(VLOOKUP(C114,'[1]Радна места'!$C$399:$J$577,8,FALSE),"")</f>
        <v>#NAME?</v>
      </c>
      <c r="M114" s="101" t="e">
        <f>_xlfn.IFERROR(VLOOKUP(C114,'[1]Радна места'!$C$399:$K$577,9,FALSE),"")</f>
        <v>#NAME?</v>
      </c>
      <c r="N114" s="101" t="e">
        <f>_xlfn.IFERROR(VLOOKUP(C114,'[1]Радна места'!$C$399:$L$577,10,FALSE),"")</f>
        <v>#NAME?</v>
      </c>
      <c r="O114" s="101" t="e">
        <f>_xlfn.IFERROR(VLOOKUP(C114,'[1]Радна места'!$C$399:$M$577,11,FALSE),"")</f>
        <v>#NAME?</v>
      </c>
      <c r="P114" s="102">
        <v>2817.35</v>
      </c>
      <c r="Q114" s="102" t="e">
        <f t="shared" si="4"/>
        <v>#NAME?</v>
      </c>
      <c r="R114" s="103" t="e">
        <f t="shared" si="5"/>
        <v>#NAME?</v>
      </c>
      <c r="S114" s="104" t="e">
        <f t="shared" si="6"/>
        <v>#NAME?</v>
      </c>
      <c r="T114" s="104" t="e">
        <f t="shared" si="6"/>
        <v>#NAME?</v>
      </c>
      <c r="U114" s="104" t="e">
        <f t="shared" si="7"/>
        <v>#NAME?</v>
      </c>
      <c r="V114" s="105"/>
      <c r="W114" s="105"/>
      <c r="X114" s="100"/>
      <c r="Y114" s="105"/>
      <c r="Z114" s="105"/>
      <c r="AA114" s="106"/>
      <c r="AB114" s="107"/>
      <c r="AC114" s="108"/>
      <c r="AD114" s="106"/>
      <c r="AE114" s="109"/>
      <c r="AF114" s="110"/>
      <c r="AG114" s="110"/>
      <c r="AH114" s="17"/>
    </row>
    <row r="115" spans="1:34" ht="15">
      <c r="A115" s="54"/>
      <c r="B115" s="54" t="s">
        <v>139</v>
      </c>
      <c r="C115" s="94"/>
      <c r="D115" s="95"/>
      <c r="E115" s="116"/>
      <c r="F115" s="97"/>
      <c r="G115" s="116"/>
      <c r="H115" s="99" t="e">
        <f>_xlfn.IFERROR(VLOOKUP(C115,'[1]Радна места'!$C$399:$H$577,6,FALSE),"")</f>
        <v>#NAME?</v>
      </c>
      <c r="I115" s="99" t="e">
        <f>_xlfn.IFERROR(VLOOKUP(C115,'[1]Радна места'!$C$399:$I$577,7,FALSE),"")</f>
        <v>#NAME?</v>
      </c>
      <c r="J115" s="116"/>
      <c r="K115" s="116"/>
      <c r="L115" s="100" t="e">
        <f>_xlfn.IFERROR(VLOOKUP(C115,'[1]Радна места'!$C$399:$J$577,8,FALSE),"")</f>
        <v>#NAME?</v>
      </c>
      <c r="M115" s="101" t="e">
        <f>_xlfn.IFERROR(VLOOKUP(C115,'[1]Радна места'!$C$399:$K$577,9,FALSE),"")</f>
        <v>#NAME?</v>
      </c>
      <c r="N115" s="101" t="e">
        <f>_xlfn.IFERROR(VLOOKUP(C115,'[1]Радна места'!$C$399:$L$577,10,FALSE),"")</f>
        <v>#NAME?</v>
      </c>
      <c r="O115" s="101" t="e">
        <f>_xlfn.IFERROR(VLOOKUP(C115,'[1]Радна места'!$C$399:$M$577,11,FALSE),"")</f>
        <v>#NAME?</v>
      </c>
      <c r="P115" s="102">
        <v>2817.35</v>
      </c>
      <c r="Q115" s="102" t="e">
        <f t="shared" si="4"/>
        <v>#NAME?</v>
      </c>
      <c r="R115" s="103" t="e">
        <f t="shared" si="5"/>
        <v>#NAME?</v>
      </c>
      <c r="S115" s="104" t="e">
        <f t="shared" si="6"/>
        <v>#NAME?</v>
      </c>
      <c r="T115" s="104" t="e">
        <f t="shared" si="6"/>
        <v>#NAME?</v>
      </c>
      <c r="U115" s="104" t="e">
        <f t="shared" si="7"/>
        <v>#NAME?</v>
      </c>
      <c r="V115" s="105"/>
      <c r="W115" s="105"/>
      <c r="X115" s="100"/>
      <c r="Y115" s="105"/>
      <c r="Z115" s="105"/>
      <c r="AA115" s="106"/>
      <c r="AB115" s="107"/>
      <c r="AC115" s="108"/>
      <c r="AD115" s="106"/>
      <c r="AE115" s="109"/>
      <c r="AF115" s="110"/>
      <c r="AG115" s="110"/>
      <c r="AH115" s="17"/>
    </row>
    <row r="116" spans="1:34" ht="15">
      <c r="A116" s="54"/>
      <c r="B116" s="54" t="s">
        <v>165</v>
      </c>
      <c r="C116" s="94"/>
      <c r="D116" s="95"/>
      <c r="E116" s="116"/>
      <c r="F116" s="97"/>
      <c r="G116" s="116"/>
      <c r="H116" s="99" t="e">
        <f>_xlfn.IFERROR(VLOOKUP(C116,'[1]Радна места'!$C$399:$H$577,6,FALSE),"")</f>
        <v>#NAME?</v>
      </c>
      <c r="I116" s="99" t="e">
        <f>_xlfn.IFERROR(VLOOKUP(C116,'[1]Радна места'!$C$399:$I$577,7,FALSE),"")</f>
        <v>#NAME?</v>
      </c>
      <c r="J116" s="116"/>
      <c r="K116" s="116"/>
      <c r="L116" s="100" t="e">
        <f>_xlfn.IFERROR(VLOOKUP(C116,'[1]Радна места'!$C$399:$J$577,8,FALSE),"")</f>
        <v>#NAME?</v>
      </c>
      <c r="M116" s="101" t="e">
        <f>_xlfn.IFERROR(VLOOKUP(C116,'[1]Радна места'!$C$399:$K$577,9,FALSE),"")</f>
        <v>#NAME?</v>
      </c>
      <c r="N116" s="101" t="e">
        <f>_xlfn.IFERROR(VLOOKUP(C116,'[1]Радна места'!$C$399:$L$577,10,FALSE),"")</f>
        <v>#NAME?</v>
      </c>
      <c r="O116" s="101" t="e">
        <f>_xlfn.IFERROR(VLOOKUP(C116,'[1]Радна места'!$C$399:$M$577,11,FALSE),"")</f>
        <v>#NAME?</v>
      </c>
      <c r="P116" s="102">
        <v>2817.35</v>
      </c>
      <c r="Q116" s="102" t="e">
        <f t="shared" si="4"/>
        <v>#NAME?</v>
      </c>
      <c r="R116" s="103" t="e">
        <f t="shared" si="5"/>
        <v>#NAME?</v>
      </c>
      <c r="S116" s="104" t="e">
        <f t="shared" si="6"/>
        <v>#NAME?</v>
      </c>
      <c r="T116" s="104" t="e">
        <f t="shared" si="6"/>
        <v>#NAME?</v>
      </c>
      <c r="U116" s="104" t="e">
        <f t="shared" si="7"/>
        <v>#NAME?</v>
      </c>
      <c r="V116" s="105"/>
      <c r="W116" s="105"/>
      <c r="X116" s="100"/>
      <c r="Y116" s="105"/>
      <c r="Z116" s="105"/>
      <c r="AA116" s="106"/>
      <c r="AB116" s="107"/>
      <c r="AC116" s="108"/>
      <c r="AD116" s="106"/>
      <c r="AE116" s="109"/>
      <c r="AF116" s="110"/>
      <c r="AG116" s="110"/>
      <c r="AH116" s="17"/>
    </row>
    <row r="117" spans="1:34" ht="15">
      <c r="A117" s="54"/>
      <c r="B117" s="54" t="s">
        <v>186</v>
      </c>
      <c r="C117" s="94"/>
      <c r="D117" s="95"/>
      <c r="E117" s="116"/>
      <c r="F117" s="97"/>
      <c r="G117" s="116"/>
      <c r="H117" s="99" t="e">
        <f>_xlfn.IFERROR(VLOOKUP(C117,'[1]Радна места'!$C$399:$H$577,6,FALSE),"")</f>
        <v>#NAME?</v>
      </c>
      <c r="I117" s="99" t="e">
        <f>_xlfn.IFERROR(VLOOKUP(C117,'[1]Радна места'!$C$399:$I$577,7,FALSE),"")</f>
        <v>#NAME?</v>
      </c>
      <c r="J117" s="116"/>
      <c r="K117" s="116"/>
      <c r="L117" s="100" t="e">
        <f>_xlfn.IFERROR(VLOOKUP(C117,'[1]Радна места'!$C$399:$J$577,8,FALSE),"")</f>
        <v>#NAME?</v>
      </c>
      <c r="M117" s="101" t="e">
        <f>_xlfn.IFERROR(VLOOKUP(C117,'[1]Радна места'!$C$399:$K$577,9,FALSE),"")</f>
        <v>#NAME?</v>
      </c>
      <c r="N117" s="101" t="e">
        <f>_xlfn.IFERROR(VLOOKUP(C117,'[1]Радна места'!$C$399:$L$577,10,FALSE),"")</f>
        <v>#NAME?</v>
      </c>
      <c r="O117" s="101" t="e">
        <f>_xlfn.IFERROR(VLOOKUP(C117,'[1]Радна места'!$C$399:$M$577,11,FALSE),"")</f>
        <v>#NAME?</v>
      </c>
      <c r="P117" s="102">
        <v>2817.35</v>
      </c>
      <c r="Q117" s="102" t="e">
        <f t="shared" si="4"/>
        <v>#NAME?</v>
      </c>
      <c r="R117" s="103" t="e">
        <f t="shared" si="5"/>
        <v>#NAME?</v>
      </c>
      <c r="S117" s="104" t="e">
        <f t="shared" si="6"/>
        <v>#NAME?</v>
      </c>
      <c r="T117" s="104" t="e">
        <f t="shared" si="6"/>
        <v>#NAME?</v>
      </c>
      <c r="U117" s="104" t="e">
        <f t="shared" si="7"/>
        <v>#NAME?</v>
      </c>
      <c r="V117" s="105"/>
      <c r="W117" s="105"/>
      <c r="X117" s="100"/>
      <c r="Y117" s="105"/>
      <c r="Z117" s="105"/>
      <c r="AA117" s="106"/>
      <c r="AB117" s="107"/>
      <c r="AC117" s="108"/>
      <c r="AD117" s="106"/>
      <c r="AE117" s="109"/>
      <c r="AF117" s="110"/>
      <c r="AG117" s="110"/>
      <c r="AH117" s="17"/>
    </row>
    <row r="118" spans="1:34" ht="15">
      <c r="A118" s="54"/>
      <c r="B118" s="54" t="s">
        <v>187</v>
      </c>
      <c r="C118" s="94"/>
      <c r="D118" s="95"/>
      <c r="E118" s="96"/>
      <c r="F118" s="97"/>
      <c r="G118" s="98"/>
      <c r="H118" s="99" t="e">
        <f>_xlfn.IFERROR(VLOOKUP(C118,'[1]Радна места'!$C$399:$H$577,6,FALSE),"")</f>
        <v>#NAME?</v>
      </c>
      <c r="I118" s="99" t="e">
        <f>_xlfn.IFERROR(VLOOKUP(C118,'[1]Радна места'!$C$399:$I$577,7,FALSE),"")</f>
        <v>#NAME?</v>
      </c>
      <c r="J118" s="100"/>
      <c r="K118" s="100"/>
      <c r="L118" s="100" t="e">
        <f>_xlfn.IFERROR(VLOOKUP(C118,'[1]Радна места'!$C$399:$J$577,8,FALSE),"")</f>
        <v>#NAME?</v>
      </c>
      <c r="M118" s="101" t="e">
        <f>_xlfn.IFERROR(VLOOKUP(C118,'[1]Радна места'!$C$399:$K$577,9,FALSE),"")</f>
        <v>#NAME?</v>
      </c>
      <c r="N118" s="101" t="e">
        <f>_xlfn.IFERROR(VLOOKUP(C118,'[1]Радна места'!$C$399:$L$577,10,FALSE),"")</f>
        <v>#NAME?</v>
      </c>
      <c r="O118" s="101" t="e">
        <f>_xlfn.IFERROR(VLOOKUP(C118,'[1]Радна места'!$C$399:$M$577,11,FALSE),"")</f>
        <v>#NAME?</v>
      </c>
      <c r="P118" s="102">
        <v>2817.35</v>
      </c>
      <c r="Q118" s="102" t="e">
        <f t="shared" si="4"/>
        <v>#NAME?</v>
      </c>
      <c r="R118" s="103" t="e">
        <f t="shared" si="5"/>
        <v>#NAME?</v>
      </c>
      <c r="S118" s="104" t="e">
        <f t="shared" si="6"/>
        <v>#NAME?</v>
      </c>
      <c r="T118" s="104" t="e">
        <f t="shared" si="6"/>
        <v>#NAME?</v>
      </c>
      <c r="U118" s="104" t="e">
        <f t="shared" si="7"/>
        <v>#NAME?</v>
      </c>
      <c r="V118" s="105"/>
      <c r="W118" s="105"/>
      <c r="X118" s="100"/>
      <c r="Y118" s="105"/>
      <c r="Z118" s="105"/>
      <c r="AA118" s="106"/>
      <c r="AB118" s="107"/>
      <c r="AC118" s="108"/>
      <c r="AD118" s="106"/>
      <c r="AE118" s="109"/>
      <c r="AF118" s="109"/>
      <c r="AG118" s="109"/>
      <c r="AH118" s="117"/>
    </row>
    <row r="119" spans="1:34" ht="15">
      <c r="A119" s="54"/>
      <c r="B119" s="54" t="s">
        <v>184</v>
      </c>
      <c r="C119" s="94"/>
      <c r="D119" s="95"/>
      <c r="E119" s="96"/>
      <c r="F119" s="97"/>
      <c r="G119" s="98"/>
      <c r="H119" s="99" t="e">
        <f>_xlfn.IFERROR(VLOOKUP(C119,'[1]Радна места'!$C$399:$H$577,6,FALSE),"")</f>
        <v>#NAME?</v>
      </c>
      <c r="I119" s="99" t="e">
        <f>_xlfn.IFERROR(VLOOKUP(C119,'[1]Радна места'!$C$399:$I$577,7,FALSE),"")</f>
        <v>#NAME?</v>
      </c>
      <c r="J119" s="100"/>
      <c r="K119" s="100"/>
      <c r="L119" s="100" t="e">
        <f>_xlfn.IFERROR(VLOOKUP(C119,'[1]Радна места'!$C$399:$J$577,8,FALSE),"")</f>
        <v>#NAME?</v>
      </c>
      <c r="M119" s="101" t="e">
        <f>_xlfn.IFERROR(VLOOKUP(C119,'[1]Радна места'!$C$399:$K$577,9,FALSE),"")</f>
        <v>#NAME?</v>
      </c>
      <c r="N119" s="101" t="e">
        <f>_xlfn.IFERROR(VLOOKUP(C119,'[1]Радна места'!$C$399:$L$577,10,FALSE),"")</f>
        <v>#NAME?</v>
      </c>
      <c r="O119" s="101" t="e">
        <f>_xlfn.IFERROR(VLOOKUP(C119,'[1]Радна места'!$C$399:$M$577,11,FALSE),"")</f>
        <v>#NAME?</v>
      </c>
      <c r="P119" s="102">
        <v>2817.35</v>
      </c>
      <c r="Q119" s="102" t="e">
        <f t="shared" si="4"/>
        <v>#NAME?</v>
      </c>
      <c r="R119" s="103" t="e">
        <f t="shared" si="5"/>
        <v>#NAME?</v>
      </c>
      <c r="S119" s="104" t="e">
        <f t="shared" si="6"/>
        <v>#NAME?</v>
      </c>
      <c r="T119" s="104" t="e">
        <f t="shared" si="6"/>
        <v>#NAME?</v>
      </c>
      <c r="U119" s="104" t="e">
        <f t="shared" si="7"/>
        <v>#NAME?</v>
      </c>
      <c r="V119" s="105"/>
      <c r="W119" s="105"/>
      <c r="X119" s="100"/>
      <c r="Y119" s="105"/>
      <c r="Z119" s="105"/>
      <c r="AA119" s="106"/>
      <c r="AB119" s="107"/>
      <c r="AC119" s="108"/>
      <c r="AD119" s="106"/>
      <c r="AE119" s="109"/>
      <c r="AF119" s="109"/>
      <c r="AG119" s="109"/>
      <c r="AH119" s="117"/>
    </row>
    <row r="120" spans="1:34" ht="15">
      <c r="A120" s="54"/>
      <c r="B120" s="54" t="s">
        <v>56</v>
      </c>
      <c r="C120" s="94"/>
      <c r="D120" s="95"/>
      <c r="E120" s="96"/>
      <c r="F120" s="97"/>
      <c r="G120" s="118"/>
      <c r="H120" s="99" t="e">
        <f>_xlfn.IFERROR(VLOOKUP(C120,'[1]Радна места'!$C$399:$H$577,6,FALSE),"")</f>
        <v>#NAME?</v>
      </c>
      <c r="I120" s="99" t="e">
        <f>_xlfn.IFERROR(VLOOKUP(C120,'[1]Радна места'!$C$399:$I$577,7,FALSE),"")</f>
        <v>#NAME?</v>
      </c>
      <c r="J120" s="118"/>
      <c r="K120" s="118"/>
      <c r="L120" s="100" t="e">
        <f>_xlfn.IFERROR(VLOOKUP(C120,'[1]Радна места'!$C$399:$J$577,8,FALSE),"")</f>
        <v>#NAME?</v>
      </c>
      <c r="M120" s="101" t="e">
        <f>_xlfn.IFERROR(VLOOKUP(C120,'[1]Радна места'!$C$399:$K$577,9,FALSE),"")</f>
        <v>#NAME?</v>
      </c>
      <c r="N120" s="101" t="e">
        <f>_xlfn.IFERROR(VLOOKUP(C120,'[1]Радна места'!$C$399:$L$577,10,FALSE),"")</f>
        <v>#NAME?</v>
      </c>
      <c r="O120" s="101" t="e">
        <f>_xlfn.IFERROR(VLOOKUP(C120,'[1]Радна места'!$C$399:$M$577,11,FALSE),"")</f>
        <v>#NAME?</v>
      </c>
      <c r="P120" s="102">
        <v>2817.35</v>
      </c>
      <c r="Q120" s="102" t="e">
        <f t="shared" si="4"/>
        <v>#NAME?</v>
      </c>
      <c r="R120" s="103" t="e">
        <f t="shared" si="5"/>
        <v>#NAME?</v>
      </c>
      <c r="S120" s="104" t="e">
        <f t="shared" si="6"/>
        <v>#NAME?</v>
      </c>
      <c r="T120" s="104" t="e">
        <f t="shared" si="6"/>
        <v>#NAME?</v>
      </c>
      <c r="U120" s="104" t="e">
        <f t="shared" si="7"/>
        <v>#NAME?</v>
      </c>
      <c r="V120" s="105"/>
      <c r="W120" s="105"/>
      <c r="X120" s="100"/>
      <c r="Y120" s="105"/>
      <c r="Z120" s="105"/>
      <c r="AA120" s="106"/>
      <c r="AB120" s="107"/>
      <c r="AC120" s="108"/>
      <c r="AD120" s="106"/>
      <c r="AE120" s="109"/>
      <c r="AF120" s="109"/>
      <c r="AG120" s="109"/>
      <c r="AH120" s="117"/>
    </row>
    <row r="121" spans="1:34" ht="15">
      <c r="A121" s="54"/>
      <c r="B121" s="54" t="s">
        <v>89</v>
      </c>
      <c r="C121" s="94"/>
      <c r="D121" s="95"/>
      <c r="E121" s="111"/>
      <c r="F121" s="112"/>
      <c r="G121" s="119"/>
      <c r="H121" s="99" t="e">
        <f>_xlfn.IFERROR(VLOOKUP(C121,'[1]Радна места'!$C$399:$H$577,6,FALSE),"")</f>
        <v>#NAME?</v>
      </c>
      <c r="I121" s="99" t="e">
        <f>_xlfn.IFERROR(VLOOKUP(C121,'[1]Радна места'!$C$399:$I$577,7,FALSE),"")</f>
        <v>#NAME?</v>
      </c>
      <c r="J121" s="119"/>
      <c r="K121" s="119"/>
      <c r="L121" s="100" t="e">
        <f>_xlfn.IFERROR(VLOOKUP(C121,'[1]Радна места'!$C$399:$J$577,8,FALSE),"")</f>
        <v>#NAME?</v>
      </c>
      <c r="M121" s="101" t="e">
        <f>_xlfn.IFERROR(VLOOKUP(C121,'[1]Радна места'!$C$399:$K$577,9,FALSE),"")</f>
        <v>#NAME?</v>
      </c>
      <c r="N121" s="101" t="e">
        <f>_xlfn.IFERROR(VLOOKUP(C121,'[1]Радна места'!$C$399:$L$577,10,FALSE),"")</f>
        <v>#NAME?</v>
      </c>
      <c r="O121" s="101" t="e">
        <f>_xlfn.IFERROR(VLOOKUP(C121,'[1]Радна места'!$C$399:$M$577,11,FALSE),"")</f>
        <v>#NAME?</v>
      </c>
      <c r="P121" s="102">
        <v>2817.35</v>
      </c>
      <c r="Q121" s="102" t="e">
        <f t="shared" si="4"/>
        <v>#NAME?</v>
      </c>
      <c r="R121" s="103" t="e">
        <f t="shared" si="5"/>
        <v>#NAME?</v>
      </c>
      <c r="S121" s="104" t="e">
        <f t="shared" si="6"/>
        <v>#NAME?</v>
      </c>
      <c r="T121" s="104" t="e">
        <f t="shared" si="6"/>
        <v>#NAME?</v>
      </c>
      <c r="U121" s="104" t="e">
        <f t="shared" si="7"/>
        <v>#NAME?</v>
      </c>
      <c r="V121" s="105"/>
      <c r="W121" s="105"/>
      <c r="X121" s="100"/>
      <c r="Y121" s="105"/>
      <c r="Z121" s="105"/>
      <c r="AA121" s="106"/>
      <c r="AB121" s="107"/>
      <c r="AC121" s="108"/>
      <c r="AD121" s="106"/>
      <c r="AE121" s="109"/>
      <c r="AF121" s="109"/>
      <c r="AG121" s="109"/>
      <c r="AH121" s="117"/>
    </row>
    <row r="122" spans="1:34" ht="15">
      <c r="A122" s="54"/>
      <c r="B122" s="54" t="s">
        <v>108</v>
      </c>
      <c r="C122" s="94"/>
      <c r="D122" s="95"/>
      <c r="E122" s="96"/>
      <c r="F122" s="97"/>
      <c r="G122" s="120"/>
      <c r="H122" s="99" t="e">
        <f>_xlfn.IFERROR(VLOOKUP(C122,'[1]Радна места'!$C$399:$H$577,6,FALSE),"")</f>
        <v>#NAME?</v>
      </c>
      <c r="I122" s="99" t="e">
        <f>_xlfn.IFERROR(VLOOKUP(C122,'[1]Радна места'!$C$399:$I$577,7,FALSE),"")</f>
        <v>#NAME?</v>
      </c>
      <c r="J122" s="120"/>
      <c r="K122" s="120"/>
      <c r="L122" s="100" t="e">
        <f>_xlfn.IFERROR(VLOOKUP(C122,'[1]Радна места'!$C$399:$J$577,8,FALSE),"")</f>
        <v>#NAME?</v>
      </c>
      <c r="M122" s="101" t="e">
        <f>_xlfn.IFERROR(VLOOKUP(C122,'[1]Радна места'!$C$399:$K$577,9,FALSE),"")</f>
        <v>#NAME?</v>
      </c>
      <c r="N122" s="101" t="e">
        <f>_xlfn.IFERROR(VLOOKUP(C122,'[1]Радна места'!$C$399:$L$577,10,FALSE),"")</f>
        <v>#NAME?</v>
      </c>
      <c r="O122" s="101" t="e">
        <f>_xlfn.IFERROR(VLOOKUP(C122,'[1]Радна места'!$C$399:$M$577,11,FALSE),"")</f>
        <v>#NAME?</v>
      </c>
      <c r="P122" s="102">
        <v>2817.35</v>
      </c>
      <c r="Q122" s="102" t="e">
        <f t="shared" si="4"/>
        <v>#NAME?</v>
      </c>
      <c r="R122" s="103" t="e">
        <f t="shared" si="5"/>
        <v>#NAME?</v>
      </c>
      <c r="S122" s="104" t="e">
        <f t="shared" si="6"/>
        <v>#NAME?</v>
      </c>
      <c r="T122" s="104" t="e">
        <f t="shared" si="6"/>
        <v>#NAME?</v>
      </c>
      <c r="U122" s="104" t="e">
        <f t="shared" si="7"/>
        <v>#NAME?</v>
      </c>
      <c r="V122" s="105"/>
      <c r="W122" s="105"/>
      <c r="X122" s="100"/>
      <c r="Y122" s="105"/>
      <c r="Z122" s="105"/>
      <c r="AA122" s="106"/>
      <c r="AB122" s="107"/>
      <c r="AC122" s="108"/>
      <c r="AD122" s="106"/>
      <c r="AE122" s="109"/>
      <c r="AF122" s="109"/>
      <c r="AG122" s="109"/>
      <c r="AH122" s="117"/>
    </row>
    <row r="123" spans="1:34" ht="15">
      <c r="A123" s="54"/>
      <c r="B123" s="54" t="s">
        <v>185</v>
      </c>
      <c r="C123" s="94"/>
      <c r="D123" s="95"/>
      <c r="E123" s="96"/>
      <c r="F123" s="97"/>
      <c r="G123" s="120"/>
      <c r="H123" s="99" t="e">
        <f>_xlfn.IFERROR(VLOOKUP(C123,'[1]Радна места'!$C$399:$H$577,6,FALSE),"")</f>
        <v>#NAME?</v>
      </c>
      <c r="I123" s="99" t="e">
        <f>_xlfn.IFERROR(VLOOKUP(C123,'[1]Радна места'!$C$399:$I$577,7,FALSE),"")</f>
        <v>#NAME?</v>
      </c>
      <c r="J123" s="120"/>
      <c r="K123" s="120"/>
      <c r="L123" s="100" t="e">
        <f>_xlfn.IFERROR(VLOOKUP(C123,'[1]Радна места'!$C$399:$J$577,8,FALSE),"")</f>
        <v>#NAME?</v>
      </c>
      <c r="M123" s="101" t="e">
        <f>_xlfn.IFERROR(VLOOKUP(C123,'[1]Радна места'!$C$399:$K$577,9,FALSE),"")</f>
        <v>#NAME?</v>
      </c>
      <c r="N123" s="101" t="e">
        <f>_xlfn.IFERROR(VLOOKUP(C123,'[1]Радна места'!$C$399:$L$577,10,FALSE),"")</f>
        <v>#NAME?</v>
      </c>
      <c r="O123" s="101" t="e">
        <f>_xlfn.IFERROR(VLOOKUP(C123,'[1]Радна места'!$C$399:$M$577,11,FALSE),"")</f>
        <v>#NAME?</v>
      </c>
      <c r="P123" s="102">
        <v>2817.35</v>
      </c>
      <c r="Q123" s="102" t="e">
        <f t="shared" si="4"/>
        <v>#NAME?</v>
      </c>
      <c r="R123" s="103" t="e">
        <f t="shared" si="5"/>
        <v>#NAME?</v>
      </c>
      <c r="S123" s="104" t="e">
        <f t="shared" si="6"/>
        <v>#NAME?</v>
      </c>
      <c r="T123" s="104" t="e">
        <f t="shared" si="6"/>
        <v>#NAME?</v>
      </c>
      <c r="U123" s="104" t="e">
        <f t="shared" si="7"/>
        <v>#NAME?</v>
      </c>
      <c r="V123" s="105"/>
      <c r="W123" s="105"/>
      <c r="X123" s="100"/>
      <c r="Y123" s="105"/>
      <c r="Z123" s="105"/>
      <c r="AA123" s="106"/>
      <c r="AB123" s="107"/>
      <c r="AC123" s="108"/>
      <c r="AD123" s="106"/>
      <c r="AE123" s="109"/>
      <c r="AF123" s="109"/>
      <c r="AG123" s="109"/>
      <c r="AH123" s="117"/>
    </row>
    <row r="124" spans="1:34" ht="15">
      <c r="A124" s="54"/>
      <c r="B124" s="54" t="s">
        <v>132</v>
      </c>
      <c r="C124" s="94"/>
      <c r="D124" s="95"/>
      <c r="E124" s="115"/>
      <c r="F124" s="97"/>
      <c r="G124" s="120"/>
      <c r="H124" s="99" t="e">
        <f>_xlfn.IFERROR(VLOOKUP(C124,'[1]Радна места'!$C$399:$H$577,6,FALSE),"")</f>
        <v>#NAME?</v>
      </c>
      <c r="I124" s="99" t="e">
        <f>_xlfn.IFERROR(VLOOKUP(C124,'[1]Радна места'!$C$399:$I$577,7,FALSE),"")</f>
        <v>#NAME?</v>
      </c>
      <c r="J124" s="120"/>
      <c r="K124" s="120"/>
      <c r="L124" s="100" t="e">
        <f>_xlfn.IFERROR(VLOOKUP(C124,'[1]Радна места'!$C$399:$J$577,8,FALSE),"")</f>
        <v>#NAME?</v>
      </c>
      <c r="M124" s="101" t="e">
        <f>_xlfn.IFERROR(VLOOKUP(C124,'[1]Радна места'!$C$399:$K$577,9,FALSE),"")</f>
        <v>#NAME?</v>
      </c>
      <c r="N124" s="101" t="e">
        <f>_xlfn.IFERROR(VLOOKUP(C124,'[1]Радна места'!$C$399:$L$577,10,FALSE),"")</f>
        <v>#NAME?</v>
      </c>
      <c r="O124" s="101" t="e">
        <f>_xlfn.IFERROR(VLOOKUP(C124,'[1]Радна места'!$C$399:$M$577,11,FALSE),"")</f>
        <v>#NAME?</v>
      </c>
      <c r="P124" s="102">
        <v>2817.35</v>
      </c>
      <c r="Q124" s="102" t="e">
        <f t="shared" si="4"/>
        <v>#NAME?</v>
      </c>
      <c r="R124" s="103" t="e">
        <f t="shared" si="5"/>
        <v>#NAME?</v>
      </c>
      <c r="S124" s="104" t="e">
        <f t="shared" si="6"/>
        <v>#NAME?</v>
      </c>
      <c r="T124" s="104" t="e">
        <f t="shared" si="6"/>
        <v>#NAME?</v>
      </c>
      <c r="U124" s="104" t="e">
        <f t="shared" si="7"/>
        <v>#NAME?</v>
      </c>
      <c r="V124" s="105"/>
      <c r="W124" s="105"/>
      <c r="X124" s="100"/>
      <c r="Y124" s="105"/>
      <c r="Z124" s="105"/>
      <c r="AA124" s="106"/>
      <c r="AB124" s="107"/>
      <c r="AC124" s="108"/>
      <c r="AD124" s="106"/>
      <c r="AE124" s="109"/>
      <c r="AF124" s="109"/>
      <c r="AG124" s="109"/>
      <c r="AH124" s="117"/>
    </row>
    <row r="125" spans="1:34" ht="15">
      <c r="A125" s="54"/>
      <c r="B125" s="54" t="s">
        <v>139</v>
      </c>
      <c r="C125" s="94"/>
      <c r="D125" s="95"/>
      <c r="E125" s="116"/>
      <c r="F125" s="97"/>
      <c r="G125" s="120"/>
      <c r="H125" s="99" t="e">
        <f>_xlfn.IFERROR(VLOOKUP(C125,'[1]Радна места'!$C$399:$H$577,6,FALSE),"")</f>
        <v>#NAME?</v>
      </c>
      <c r="I125" s="99" t="e">
        <f>_xlfn.IFERROR(VLOOKUP(C125,'[1]Радна места'!$C$399:$I$577,7,FALSE),"")</f>
        <v>#NAME?</v>
      </c>
      <c r="J125" s="120"/>
      <c r="K125" s="120"/>
      <c r="L125" s="100" t="e">
        <f>_xlfn.IFERROR(VLOOKUP(C125,'[1]Радна места'!$C$399:$J$577,8,FALSE),"")</f>
        <v>#NAME?</v>
      </c>
      <c r="M125" s="101" t="e">
        <f>_xlfn.IFERROR(VLOOKUP(C125,'[1]Радна места'!$C$399:$K$577,9,FALSE),"")</f>
        <v>#NAME?</v>
      </c>
      <c r="N125" s="101" t="e">
        <f>_xlfn.IFERROR(VLOOKUP(C125,'[1]Радна места'!$C$399:$L$577,10,FALSE),"")</f>
        <v>#NAME?</v>
      </c>
      <c r="O125" s="101" t="e">
        <f>_xlfn.IFERROR(VLOOKUP(C125,'[1]Радна места'!$C$399:$M$577,11,FALSE),"")</f>
        <v>#NAME?</v>
      </c>
      <c r="P125" s="102">
        <v>2817.35</v>
      </c>
      <c r="Q125" s="102" t="e">
        <f t="shared" si="4"/>
        <v>#NAME?</v>
      </c>
      <c r="R125" s="103" t="e">
        <f t="shared" si="5"/>
        <v>#NAME?</v>
      </c>
      <c r="S125" s="104" t="e">
        <f t="shared" si="6"/>
        <v>#NAME?</v>
      </c>
      <c r="T125" s="104" t="e">
        <f t="shared" si="6"/>
        <v>#NAME?</v>
      </c>
      <c r="U125" s="104" t="e">
        <f t="shared" si="7"/>
        <v>#NAME?</v>
      </c>
      <c r="V125" s="105"/>
      <c r="W125" s="105"/>
      <c r="X125" s="100"/>
      <c r="Y125" s="105"/>
      <c r="Z125" s="105"/>
      <c r="AA125" s="106"/>
      <c r="AB125" s="107"/>
      <c r="AC125" s="108"/>
      <c r="AD125" s="106"/>
      <c r="AE125" s="109"/>
      <c r="AF125" s="109"/>
      <c r="AG125" s="109"/>
      <c r="AH125" s="117"/>
    </row>
    <row r="126" spans="1:34" ht="15">
      <c r="A126" s="54"/>
      <c r="B126" s="54" t="s">
        <v>165</v>
      </c>
      <c r="C126" s="94"/>
      <c r="D126" s="95"/>
      <c r="E126" s="116"/>
      <c r="F126" s="97"/>
      <c r="G126" s="120"/>
      <c r="H126" s="99" t="e">
        <f>_xlfn.IFERROR(VLOOKUP(C126,'[1]Радна места'!$C$399:$H$577,6,FALSE),"")</f>
        <v>#NAME?</v>
      </c>
      <c r="I126" s="99" t="e">
        <f>_xlfn.IFERROR(VLOOKUP(C126,'[1]Радна места'!$C$399:$I$577,7,FALSE),"")</f>
        <v>#NAME?</v>
      </c>
      <c r="J126" s="120"/>
      <c r="K126" s="120"/>
      <c r="L126" s="100" t="e">
        <f>_xlfn.IFERROR(VLOOKUP(C126,'[1]Радна места'!$C$399:$J$577,8,FALSE),"")</f>
        <v>#NAME?</v>
      </c>
      <c r="M126" s="101" t="e">
        <f>_xlfn.IFERROR(VLOOKUP(C126,'[1]Радна места'!$C$399:$K$577,9,FALSE),"")</f>
        <v>#NAME?</v>
      </c>
      <c r="N126" s="101" t="e">
        <f>_xlfn.IFERROR(VLOOKUP(C126,'[1]Радна места'!$C$399:$L$577,10,FALSE),"")</f>
        <v>#NAME?</v>
      </c>
      <c r="O126" s="101" t="e">
        <f>_xlfn.IFERROR(VLOOKUP(C126,'[1]Радна места'!$C$399:$M$577,11,FALSE),"")</f>
        <v>#NAME?</v>
      </c>
      <c r="P126" s="102">
        <v>2817.35</v>
      </c>
      <c r="Q126" s="102" t="e">
        <f t="shared" si="4"/>
        <v>#NAME?</v>
      </c>
      <c r="R126" s="103" t="e">
        <f t="shared" si="5"/>
        <v>#NAME?</v>
      </c>
      <c r="S126" s="104" t="e">
        <f t="shared" si="6"/>
        <v>#NAME?</v>
      </c>
      <c r="T126" s="104" t="e">
        <f t="shared" si="6"/>
        <v>#NAME?</v>
      </c>
      <c r="U126" s="104" t="e">
        <f t="shared" si="7"/>
        <v>#NAME?</v>
      </c>
      <c r="V126" s="105"/>
      <c r="W126" s="105"/>
      <c r="X126" s="100"/>
      <c r="Y126" s="105"/>
      <c r="Z126" s="105"/>
      <c r="AA126" s="106"/>
      <c r="AB126" s="107"/>
      <c r="AC126" s="108"/>
      <c r="AD126" s="106"/>
      <c r="AE126" s="109"/>
      <c r="AF126" s="109"/>
      <c r="AG126" s="109"/>
      <c r="AH126" s="117"/>
    </row>
    <row r="127" spans="1:34" ht="15">
      <c r="A127" s="54"/>
      <c r="B127" s="54" t="s">
        <v>186</v>
      </c>
      <c r="C127" s="94"/>
      <c r="D127" s="95"/>
      <c r="E127" s="116"/>
      <c r="F127" s="97"/>
      <c r="G127" s="120"/>
      <c r="H127" s="99" t="e">
        <f>_xlfn.IFERROR(VLOOKUP(C127,'[1]Радна места'!$C$399:$H$577,6,FALSE),"")</f>
        <v>#NAME?</v>
      </c>
      <c r="I127" s="99" t="e">
        <f>_xlfn.IFERROR(VLOOKUP(C127,'[1]Радна места'!$C$399:$I$577,7,FALSE),"")</f>
        <v>#NAME?</v>
      </c>
      <c r="J127" s="120"/>
      <c r="K127" s="120"/>
      <c r="L127" s="100" t="e">
        <f>_xlfn.IFERROR(VLOOKUP(C127,'[1]Радна места'!$C$399:$J$577,8,FALSE),"")</f>
        <v>#NAME?</v>
      </c>
      <c r="M127" s="101" t="e">
        <f>_xlfn.IFERROR(VLOOKUP(C127,'[1]Радна места'!$C$399:$K$577,9,FALSE),"")</f>
        <v>#NAME?</v>
      </c>
      <c r="N127" s="101" t="e">
        <f>_xlfn.IFERROR(VLOOKUP(C127,'[1]Радна места'!$C$399:$L$577,10,FALSE),"")</f>
        <v>#NAME?</v>
      </c>
      <c r="O127" s="101" t="e">
        <f>_xlfn.IFERROR(VLOOKUP(C127,'[1]Радна места'!$C$399:$M$577,11,FALSE),"")</f>
        <v>#NAME?</v>
      </c>
      <c r="P127" s="102">
        <v>2817.35</v>
      </c>
      <c r="Q127" s="102" t="e">
        <f t="shared" si="4"/>
        <v>#NAME?</v>
      </c>
      <c r="R127" s="103" t="e">
        <f t="shared" si="5"/>
        <v>#NAME?</v>
      </c>
      <c r="S127" s="104" t="e">
        <f t="shared" si="6"/>
        <v>#NAME?</v>
      </c>
      <c r="T127" s="104" t="e">
        <f t="shared" si="6"/>
        <v>#NAME?</v>
      </c>
      <c r="U127" s="104" t="e">
        <f t="shared" si="7"/>
        <v>#NAME?</v>
      </c>
      <c r="V127" s="105"/>
      <c r="W127" s="105"/>
      <c r="X127" s="100"/>
      <c r="Y127" s="105"/>
      <c r="Z127" s="105"/>
      <c r="AA127" s="106"/>
      <c r="AB127" s="107"/>
      <c r="AC127" s="108"/>
      <c r="AD127" s="106"/>
      <c r="AE127" s="109"/>
      <c r="AF127" s="109"/>
      <c r="AG127" s="109"/>
      <c r="AH127" s="117"/>
    </row>
    <row r="128" spans="1:34" ht="15">
      <c r="A128" s="54"/>
      <c r="B128" s="54" t="s">
        <v>187</v>
      </c>
      <c r="C128" s="94"/>
      <c r="D128" s="95"/>
      <c r="E128" s="96"/>
      <c r="F128" s="97"/>
      <c r="G128" s="98"/>
      <c r="H128" s="99" t="e">
        <f>_xlfn.IFERROR(VLOOKUP(C128,'[1]Радна места'!$C$399:$H$577,6,FALSE),"")</f>
        <v>#NAME?</v>
      </c>
      <c r="I128" s="99" t="e">
        <f>_xlfn.IFERROR(VLOOKUP(C128,'[1]Радна места'!$C$399:$I$577,7,FALSE),"")</f>
        <v>#NAME?</v>
      </c>
      <c r="J128" s="100"/>
      <c r="K128" s="100"/>
      <c r="L128" s="100" t="e">
        <f>_xlfn.IFERROR(VLOOKUP(C128,'[1]Радна места'!$C$399:$J$577,8,FALSE),"")</f>
        <v>#NAME?</v>
      </c>
      <c r="M128" s="101" t="e">
        <f>_xlfn.IFERROR(VLOOKUP(C128,'[1]Радна места'!$C$399:$K$577,9,FALSE),"")</f>
        <v>#NAME?</v>
      </c>
      <c r="N128" s="101" t="e">
        <f>_xlfn.IFERROR(VLOOKUP(C128,'[1]Радна места'!$C$399:$L$577,10,FALSE),"")</f>
        <v>#NAME?</v>
      </c>
      <c r="O128" s="101" t="e">
        <f>_xlfn.IFERROR(VLOOKUP(C128,'[1]Радна места'!$C$399:$M$577,11,FALSE),"")</f>
        <v>#NAME?</v>
      </c>
      <c r="P128" s="102">
        <v>2817.35</v>
      </c>
      <c r="Q128" s="102" t="e">
        <f t="shared" si="4"/>
        <v>#NAME?</v>
      </c>
      <c r="R128" s="103" t="e">
        <f t="shared" si="5"/>
        <v>#NAME?</v>
      </c>
      <c r="S128" s="104" t="e">
        <f t="shared" si="6"/>
        <v>#NAME?</v>
      </c>
      <c r="T128" s="104" t="e">
        <f t="shared" si="6"/>
        <v>#NAME?</v>
      </c>
      <c r="U128" s="104" t="e">
        <f t="shared" si="7"/>
        <v>#NAME?</v>
      </c>
      <c r="V128" s="105"/>
      <c r="W128" s="105"/>
      <c r="X128" s="100"/>
      <c r="Y128" s="105"/>
      <c r="Z128" s="105"/>
      <c r="AA128" s="106"/>
      <c r="AB128" s="107"/>
      <c r="AC128" s="108"/>
      <c r="AD128" s="106"/>
      <c r="AE128" s="109"/>
      <c r="AF128" s="109"/>
      <c r="AG128" s="109"/>
      <c r="AH128" s="117"/>
    </row>
    <row r="129" spans="1:34" ht="15">
      <c r="A129" s="54"/>
      <c r="B129" s="54" t="s">
        <v>184</v>
      </c>
      <c r="C129" s="94"/>
      <c r="D129" s="95"/>
      <c r="E129" s="96"/>
      <c r="F129" s="97"/>
      <c r="G129" s="98"/>
      <c r="H129" s="99" t="e">
        <f>_xlfn.IFERROR(VLOOKUP(C129,'[1]Радна места'!$C$399:$H$577,6,FALSE),"")</f>
        <v>#NAME?</v>
      </c>
      <c r="I129" s="99" t="e">
        <f>_xlfn.IFERROR(VLOOKUP(C129,'[1]Радна места'!$C$399:$I$577,7,FALSE),"")</f>
        <v>#NAME?</v>
      </c>
      <c r="J129" s="100"/>
      <c r="K129" s="100"/>
      <c r="L129" s="100" t="e">
        <f>_xlfn.IFERROR(VLOOKUP(C129,'[1]Радна места'!$C$399:$J$577,8,FALSE),"")</f>
        <v>#NAME?</v>
      </c>
      <c r="M129" s="101" t="e">
        <f>_xlfn.IFERROR(VLOOKUP(C129,'[1]Радна места'!$C$399:$K$577,9,FALSE),"")</f>
        <v>#NAME?</v>
      </c>
      <c r="N129" s="101" t="e">
        <f>_xlfn.IFERROR(VLOOKUP(C129,'[1]Радна места'!$C$399:$L$577,10,FALSE),"")</f>
        <v>#NAME?</v>
      </c>
      <c r="O129" s="101" t="e">
        <f>_xlfn.IFERROR(VLOOKUP(C129,'[1]Радна места'!$C$399:$M$577,11,FALSE),"")</f>
        <v>#NAME?</v>
      </c>
      <c r="P129" s="102">
        <v>2817.35</v>
      </c>
      <c r="Q129" s="102" t="e">
        <f t="shared" si="4"/>
        <v>#NAME?</v>
      </c>
      <c r="R129" s="103" t="e">
        <f t="shared" si="5"/>
        <v>#NAME?</v>
      </c>
      <c r="S129" s="104" t="e">
        <f t="shared" si="6"/>
        <v>#NAME?</v>
      </c>
      <c r="T129" s="104" t="e">
        <f t="shared" si="6"/>
        <v>#NAME?</v>
      </c>
      <c r="U129" s="104" t="e">
        <f t="shared" si="7"/>
        <v>#NAME?</v>
      </c>
      <c r="V129" s="105"/>
      <c r="W129" s="105"/>
      <c r="X129" s="100"/>
      <c r="Y129" s="105"/>
      <c r="Z129" s="105"/>
      <c r="AA129" s="106"/>
      <c r="AB129" s="107"/>
      <c r="AC129" s="108"/>
      <c r="AD129" s="106"/>
      <c r="AE129" s="109"/>
      <c r="AF129" s="109"/>
      <c r="AG129" s="109"/>
      <c r="AH129" s="117"/>
    </row>
    <row r="130" spans="1:34" ht="15">
      <c r="A130" s="54"/>
      <c r="B130" s="54" t="s">
        <v>56</v>
      </c>
      <c r="C130" s="94"/>
      <c r="D130" s="95"/>
      <c r="E130" s="96"/>
      <c r="F130" s="97"/>
      <c r="G130" s="119"/>
      <c r="H130" s="99" t="e">
        <f>_xlfn.IFERROR(VLOOKUP(C130,'[1]Радна места'!$C$399:$H$577,6,FALSE),"")</f>
        <v>#NAME?</v>
      </c>
      <c r="I130" s="99" t="e">
        <f>_xlfn.IFERROR(VLOOKUP(C130,'[1]Радна места'!$C$399:$I$577,7,FALSE),"")</f>
        <v>#NAME?</v>
      </c>
      <c r="J130" s="121"/>
      <c r="K130" s="100"/>
      <c r="L130" s="100" t="e">
        <f>_xlfn.IFERROR(VLOOKUP(C130,'[1]Радна места'!$C$399:$J$577,8,FALSE),"")</f>
        <v>#NAME?</v>
      </c>
      <c r="M130" s="101" t="e">
        <f>_xlfn.IFERROR(VLOOKUP(C130,'[1]Радна места'!$C$399:$K$577,9,FALSE),"")</f>
        <v>#NAME?</v>
      </c>
      <c r="N130" s="101" t="e">
        <f>_xlfn.IFERROR(VLOOKUP(C130,'[1]Радна места'!$C$399:$L$577,10,FALSE),"")</f>
        <v>#NAME?</v>
      </c>
      <c r="O130" s="101" t="e">
        <f>_xlfn.IFERROR(VLOOKUP(C130,'[1]Радна места'!$C$399:$M$577,11,FALSE),"")</f>
        <v>#NAME?</v>
      </c>
      <c r="P130" s="102">
        <v>2817.35</v>
      </c>
      <c r="Q130" s="102" t="e">
        <f t="shared" si="4"/>
        <v>#NAME?</v>
      </c>
      <c r="R130" s="103" t="e">
        <f t="shared" si="5"/>
        <v>#NAME?</v>
      </c>
      <c r="S130" s="104" t="e">
        <f aca="true" t="shared" si="8" ref="S130:T137">_xlfn.IFERROR(Q130/2817.35,"")</f>
        <v>#NAME?</v>
      </c>
      <c r="T130" s="104" t="e">
        <f t="shared" si="8"/>
        <v>#NAME?</v>
      </c>
      <c r="U130" s="104" t="e">
        <f t="shared" si="7"/>
        <v>#NAME?</v>
      </c>
      <c r="V130" s="105"/>
      <c r="W130" s="105"/>
      <c r="X130" s="100"/>
      <c r="Y130" s="105"/>
      <c r="Z130" s="105"/>
      <c r="AA130" s="106"/>
      <c r="AB130" s="107"/>
      <c r="AC130" s="108"/>
      <c r="AD130" s="106"/>
      <c r="AE130" s="109"/>
      <c r="AF130" s="109"/>
      <c r="AG130" s="109"/>
      <c r="AH130" s="117"/>
    </row>
    <row r="131" spans="1:34" ht="15">
      <c r="A131" s="54"/>
      <c r="B131" s="54" t="s">
        <v>89</v>
      </c>
      <c r="C131" s="94"/>
      <c r="D131" s="95"/>
      <c r="E131" s="111"/>
      <c r="F131" s="112"/>
      <c r="G131" s="122"/>
      <c r="H131" s="99" t="e">
        <f>_xlfn.IFERROR(VLOOKUP(C131,'[1]Радна места'!$C$399:$H$577,6,FALSE),"")</f>
        <v>#NAME?</v>
      </c>
      <c r="I131" s="99" t="e">
        <f>_xlfn.IFERROR(VLOOKUP(C131,'[1]Радна места'!$C$399:$I$577,7,FALSE),"")</f>
        <v>#NAME?</v>
      </c>
      <c r="J131" s="122"/>
      <c r="K131" s="113"/>
      <c r="L131" s="100" t="e">
        <f>_xlfn.IFERROR(VLOOKUP(C131,'[1]Радна места'!$C$399:$J$577,8,FALSE),"")</f>
        <v>#NAME?</v>
      </c>
      <c r="M131" s="101" t="e">
        <f>_xlfn.IFERROR(VLOOKUP(C131,'[1]Радна места'!$C$399:$K$577,9,FALSE),"")</f>
        <v>#NAME?</v>
      </c>
      <c r="N131" s="101" t="e">
        <f>_xlfn.IFERROR(VLOOKUP(C131,'[1]Радна места'!$C$399:$L$577,10,FALSE),"")</f>
        <v>#NAME?</v>
      </c>
      <c r="O131" s="101" t="e">
        <f>_xlfn.IFERROR(VLOOKUP(C131,'[1]Радна места'!$C$399:$M$577,11,FALSE),"")</f>
        <v>#NAME?</v>
      </c>
      <c r="P131" s="102">
        <v>2817.35</v>
      </c>
      <c r="Q131" s="102" t="e">
        <f t="shared" si="4"/>
        <v>#NAME?</v>
      </c>
      <c r="R131" s="103" t="e">
        <f t="shared" si="5"/>
        <v>#NAME?</v>
      </c>
      <c r="S131" s="104" t="e">
        <f t="shared" si="8"/>
        <v>#NAME?</v>
      </c>
      <c r="T131" s="104" t="e">
        <f t="shared" si="8"/>
        <v>#NAME?</v>
      </c>
      <c r="U131" s="104" t="e">
        <f t="shared" si="7"/>
        <v>#NAME?</v>
      </c>
      <c r="V131" s="105"/>
      <c r="W131" s="105"/>
      <c r="X131" s="100"/>
      <c r="Y131" s="105"/>
      <c r="Z131" s="105"/>
      <c r="AA131" s="106"/>
      <c r="AB131" s="107"/>
      <c r="AC131" s="108"/>
      <c r="AD131" s="106"/>
      <c r="AE131" s="109"/>
      <c r="AF131" s="109"/>
      <c r="AG131" s="109"/>
      <c r="AH131" s="117"/>
    </row>
    <row r="132" spans="1:34" ht="15">
      <c r="A132" s="54"/>
      <c r="B132" s="54" t="s">
        <v>108</v>
      </c>
      <c r="C132" s="94"/>
      <c r="D132" s="95"/>
      <c r="E132" s="96"/>
      <c r="F132" s="97"/>
      <c r="G132" s="118"/>
      <c r="H132" s="99" t="e">
        <f>_xlfn.IFERROR(VLOOKUP(C132,'[1]Радна места'!$C$399:$H$577,6,FALSE),"")</f>
        <v>#NAME?</v>
      </c>
      <c r="I132" s="99" t="e">
        <f>_xlfn.IFERROR(VLOOKUP(C132,'[1]Радна места'!$C$399:$I$577,7,FALSE),"")</f>
        <v>#NAME?</v>
      </c>
      <c r="J132" s="119"/>
      <c r="K132" s="98"/>
      <c r="L132" s="100" t="e">
        <f>_xlfn.IFERROR(VLOOKUP(C132,'[1]Радна места'!$C$399:$J$577,8,FALSE),"")</f>
        <v>#NAME?</v>
      </c>
      <c r="M132" s="101" t="e">
        <f>_xlfn.IFERROR(VLOOKUP(C132,'[1]Радна места'!$C$399:$K$577,9,FALSE),"")</f>
        <v>#NAME?</v>
      </c>
      <c r="N132" s="101" t="e">
        <f>_xlfn.IFERROR(VLOOKUP(C132,'[1]Радна места'!$C$399:$L$577,10,FALSE),"")</f>
        <v>#NAME?</v>
      </c>
      <c r="O132" s="101" t="e">
        <f>_xlfn.IFERROR(VLOOKUP(C132,'[1]Радна места'!$C$399:$M$577,11,FALSE),"")</f>
        <v>#NAME?</v>
      </c>
      <c r="P132" s="102">
        <v>2817.35</v>
      </c>
      <c r="Q132" s="102" t="e">
        <f t="shared" si="4"/>
        <v>#NAME?</v>
      </c>
      <c r="R132" s="103" t="e">
        <f t="shared" si="5"/>
        <v>#NAME?</v>
      </c>
      <c r="S132" s="104" t="e">
        <f t="shared" si="8"/>
        <v>#NAME?</v>
      </c>
      <c r="T132" s="104" t="e">
        <f t="shared" si="8"/>
        <v>#NAME?</v>
      </c>
      <c r="U132" s="104" t="e">
        <f t="shared" si="7"/>
        <v>#NAME?</v>
      </c>
      <c r="V132" s="105"/>
      <c r="W132" s="105"/>
      <c r="X132" s="100"/>
      <c r="Y132" s="105"/>
      <c r="Z132" s="105"/>
      <c r="AA132" s="106"/>
      <c r="AB132" s="107"/>
      <c r="AC132" s="108"/>
      <c r="AD132" s="106"/>
      <c r="AE132" s="109"/>
      <c r="AF132" s="109"/>
      <c r="AG132" s="109"/>
      <c r="AH132" s="117"/>
    </row>
    <row r="133" spans="1:34" ht="15">
      <c r="A133" s="54"/>
      <c r="B133" s="54" t="s">
        <v>185</v>
      </c>
      <c r="C133" s="94"/>
      <c r="D133" s="95"/>
      <c r="E133" s="96"/>
      <c r="F133" s="97"/>
      <c r="G133" s="119"/>
      <c r="H133" s="99" t="e">
        <f>_xlfn.IFERROR(VLOOKUP(C133,'[1]Радна места'!$C$399:$H$577,6,FALSE),"")</f>
        <v>#NAME?</v>
      </c>
      <c r="I133" s="99" t="e">
        <f>_xlfn.IFERROR(VLOOKUP(C133,'[1]Радна места'!$C$399:$I$577,7,FALSE),"")</f>
        <v>#NAME?</v>
      </c>
      <c r="J133" s="119"/>
      <c r="K133" s="98"/>
      <c r="L133" s="100" t="e">
        <f>_xlfn.IFERROR(VLOOKUP(C133,'[1]Радна места'!$C$399:$J$577,8,FALSE),"")</f>
        <v>#NAME?</v>
      </c>
      <c r="M133" s="101" t="e">
        <f>_xlfn.IFERROR(VLOOKUP(C133,'[1]Радна места'!$C$399:$K$577,9,FALSE),"")</f>
        <v>#NAME?</v>
      </c>
      <c r="N133" s="101" t="e">
        <f>_xlfn.IFERROR(VLOOKUP(C133,'[1]Радна места'!$C$399:$L$577,10,FALSE),"")</f>
        <v>#NAME?</v>
      </c>
      <c r="O133" s="101" t="e">
        <f>_xlfn.IFERROR(VLOOKUP(C133,'[1]Радна места'!$C$399:$M$577,11,FALSE),"")</f>
        <v>#NAME?</v>
      </c>
      <c r="P133" s="102">
        <v>2817.35</v>
      </c>
      <c r="Q133" s="102" t="e">
        <f t="shared" si="4"/>
        <v>#NAME?</v>
      </c>
      <c r="R133" s="103" t="e">
        <f t="shared" si="5"/>
        <v>#NAME?</v>
      </c>
      <c r="S133" s="104" t="e">
        <f t="shared" si="8"/>
        <v>#NAME?</v>
      </c>
      <c r="T133" s="104" t="e">
        <f t="shared" si="8"/>
        <v>#NAME?</v>
      </c>
      <c r="U133" s="104" t="e">
        <f t="shared" si="7"/>
        <v>#NAME?</v>
      </c>
      <c r="V133" s="105"/>
      <c r="W133" s="105"/>
      <c r="X133" s="100"/>
      <c r="Y133" s="105"/>
      <c r="Z133" s="105"/>
      <c r="AA133" s="106"/>
      <c r="AB133" s="107"/>
      <c r="AC133" s="108"/>
      <c r="AD133" s="106"/>
      <c r="AE133" s="109"/>
      <c r="AF133" s="109"/>
      <c r="AG133" s="109"/>
      <c r="AH133" s="117"/>
    </row>
    <row r="134" spans="1:34" ht="15">
      <c r="A134" s="54"/>
      <c r="B134" s="54" t="s">
        <v>132</v>
      </c>
      <c r="C134" s="94"/>
      <c r="D134" s="95"/>
      <c r="E134" s="115"/>
      <c r="F134" s="97"/>
      <c r="G134" s="119"/>
      <c r="H134" s="99" t="e">
        <f>_xlfn.IFERROR(VLOOKUP(C134,'[1]Радна места'!$C$399:$H$577,6,FALSE),"")</f>
        <v>#NAME?</v>
      </c>
      <c r="I134" s="99" t="e">
        <f>_xlfn.IFERROR(VLOOKUP(C134,'[1]Радна места'!$C$399:$I$577,7,FALSE),"")</f>
        <v>#NAME?</v>
      </c>
      <c r="J134" s="119"/>
      <c r="K134" s="98"/>
      <c r="L134" s="100" t="e">
        <f>_xlfn.IFERROR(VLOOKUP(C134,'[1]Радна места'!$C$399:$J$577,8,FALSE),"")</f>
        <v>#NAME?</v>
      </c>
      <c r="M134" s="101" t="e">
        <f>_xlfn.IFERROR(VLOOKUP(C134,'[1]Радна места'!$C$399:$K$577,9,FALSE),"")</f>
        <v>#NAME?</v>
      </c>
      <c r="N134" s="101" t="e">
        <f>_xlfn.IFERROR(VLOOKUP(C134,'[1]Радна места'!$C$399:$L$577,10,FALSE),"")</f>
        <v>#NAME?</v>
      </c>
      <c r="O134" s="101" t="e">
        <f>_xlfn.IFERROR(VLOOKUP(C134,'[1]Радна места'!$C$399:$M$577,11,FALSE),"")</f>
        <v>#NAME?</v>
      </c>
      <c r="P134" s="102">
        <v>2817.35</v>
      </c>
      <c r="Q134" s="102" t="e">
        <f t="shared" si="4"/>
        <v>#NAME?</v>
      </c>
      <c r="R134" s="103" t="e">
        <f t="shared" si="5"/>
        <v>#NAME?</v>
      </c>
      <c r="S134" s="104" t="e">
        <f t="shared" si="8"/>
        <v>#NAME?</v>
      </c>
      <c r="T134" s="104" t="e">
        <f t="shared" si="8"/>
        <v>#NAME?</v>
      </c>
      <c r="U134" s="104" t="e">
        <f t="shared" si="7"/>
        <v>#NAME?</v>
      </c>
      <c r="V134" s="105"/>
      <c r="W134" s="105"/>
      <c r="X134" s="100"/>
      <c r="Y134" s="105"/>
      <c r="Z134" s="105"/>
      <c r="AA134" s="106"/>
      <c r="AB134" s="107"/>
      <c r="AC134" s="108"/>
      <c r="AD134" s="106"/>
      <c r="AE134" s="109"/>
      <c r="AF134" s="109"/>
      <c r="AG134" s="109"/>
      <c r="AH134" s="117"/>
    </row>
    <row r="135" spans="1:34" ht="15">
      <c r="A135" s="54"/>
      <c r="B135" s="54" t="s">
        <v>139</v>
      </c>
      <c r="C135" s="94"/>
      <c r="D135" s="95"/>
      <c r="E135" s="116"/>
      <c r="F135" s="97"/>
      <c r="G135" s="122"/>
      <c r="H135" s="99" t="e">
        <f>_xlfn.IFERROR(VLOOKUP(C135,'[1]Радна места'!$C$399:$H$577,6,FALSE),"")</f>
        <v>#NAME?</v>
      </c>
      <c r="I135" s="99" t="e">
        <f>_xlfn.IFERROR(VLOOKUP(C135,'[1]Радна места'!$C$399:$I$577,7,FALSE),"")</f>
        <v>#NAME?</v>
      </c>
      <c r="J135" s="120"/>
      <c r="K135" s="116"/>
      <c r="L135" s="100" t="e">
        <f>_xlfn.IFERROR(VLOOKUP(C135,'[1]Радна места'!$C$399:$J$577,8,FALSE),"")</f>
        <v>#NAME?</v>
      </c>
      <c r="M135" s="101" t="e">
        <f>_xlfn.IFERROR(VLOOKUP(C135,'[1]Радна места'!$C$399:$K$577,9,FALSE),"")</f>
        <v>#NAME?</v>
      </c>
      <c r="N135" s="101" t="e">
        <f>_xlfn.IFERROR(VLOOKUP(C135,'[1]Радна места'!$C$399:$L$577,10,FALSE),"")</f>
        <v>#NAME?</v>
      </c>
      <c r="O135" s="101" t="e">
        <f>_xlfn.IFERROR(VLOOKUP(C135,'[1]Радна места'!$C$399:$M$577,11,FALSE),"")</f>
        <v>#NAME?</v>
      </c>
      <c r="P135" s="102">
        <v>2817.35</v>
      </c>
      <c r="Q135" s="102" t="e">
        <f t="shared" si="4"/>
        <v>#NAME?</v>
      </c>
      <c r="R135" s="103" t="e">
        <f t="shared" si="5"/>
        <v>#NAME?</v>
      </c>
      <c r="S135" s="104" t="e">
        <f t="shared" si="8"/>
        <v>#NAME?</v>
      </c>
      <c r="T135" s="104" t="e">
        <f t="shared" si="8"/>
        <v>#NAME?</v>
      </c>
      <c r="U135" s="104" t="e">
        <f t="shared" si="7"/>
        <v>#NAME?</v>
      </c>
      <c r="V135" s="105"/>
      <c r="W135" s="105"/>
      <c r="X135" s="100"/>
      <c r="Y135" s="105"/>
      <c r="Z135" s="105"/>
      <c r="AA135" s="106"/>
      <c r="AB135" s="107"/>
      <c r="AC135" s="108"/>
      <c r="AD135" s="106"/>
      <c r="AE135" s="109"/>
      <c r="AF135" s="109"/>
      <c r="AG135" s="109"/>
      <c r="AH135" s="117"/>
    </row>
    <row r="136" spans="1:34" ht="15">
      <c r="A136" s="54"/>
      <c r="B136" s="54" t="s">
        <v>165</v>
      </c>
      <c r="C136" s="94"/>
      <c r="D136" s="95"/>
      <c r="E136" s="116"/>
      <c r="F136" s="97"/>
      <c r="G136" s="122"/>
      <c r="H136" s="99" t="e">
        <f>_xlfn.IFERROR(VLOOKUP(C136,'[1]Радна места'!$C$399:$H$577,6,FALSE),"")</f>
        <v>#NAME?</v>
      </c>
      <c r="I136" s="99" t="e">
        <f>_xlfn.IFERROR(VLOOKUP(C136,'[1]Радна места'!$C$399:$I$577,7,FALSE),"")</f>
        <v>#NAME?</v>
      </c>
      <c r="J136" s="120"/>
      <c r="K136" s="116"/>
      <c r="L136" s="100" t="e">
        <f>_xlfn.IFERROR(VLOOKUP(C136,'[1]Радна места'!$C$399:$J$577,8,FALSE),"")</f>
        <v>#NAME?</v>
      </c>
      <c r="M136" s="101" t="e">
        <f>_xlfn.IFERROR(VLOOKUP(C136,'[1]Радна места'!$C$399:$K$577,9,FALSE),"")</f>
        <v>#NAME?</v>
      </c>
      <c r="N136" s="101" t="e">
        <f>_xlfn.IFERROR(VLOOKUP(C136,'[1]Радна места'!$C$399:$L$577,10,FALSE),"")</f>
        <v>#NAME?</v>
      </c>
      <c r="O136" s="101" t="e">
        <f>_xlfn.IFERROR(VLOOKUP(C136,'[1]Радна места'!$C$399:$M$577,11,FALSE),"")</f>
        <v>#NAME?</v>
      </c>
      <c r="P136" s="102">
        <v>2817.35</v>
      </c>
      <c r="Q136" s="102" t="e">
        <f t="shared" si="4"/>
        <v>#NAME?</v>
      </c>
      <c r="R136" s="103" t="e">
        <f t="shared" si="5"/>
        <v>#NAME?</v>
      </c>
      <c r="S136" s="104" t="e">
        <f t="shared" si="8"/>
        <v>#NAME?</v>
      </c>
      <c r="T136" s="104" t="e">
        <f t="shared" si="8"/>
        <v>#NAME?</v>
      </c>
      <c r="U136" s="104" t="e">
        <f t="shared" si="7"/>
        <v>#NAME?</v>
      </c>
      <c r="V136" s="105"/>
      <c r="W136" s="105"/>
      <c r="X136" s="100"/>
      <c r="Y136" s="105"/>
      <c r="Z136" s="105"/>
      <c r="AA136" s="106"/>
      <c r="AB136" s="107"/>
      <c r="AC136" s="108"/>
      <c r="AD136" s="106"/>
      <c r="AE136" s="109"/>
      <c r="AF136" s="109"/>
      <c r="AG136" s="109"/>
      <c r="AH136" s="117"/>
    </row>
    <row r="137" spans="1:34" ht="15">
      <c r="A137" s="54"/>
      <c r="B137" s="54" t="s">
        <v>186</v>
      </c>
      <c r="C137" s="94"/>
      <c r="D137" s="95"/>
      <c r="E137" s="116"/>
      <c r="F137" s="97"/>
      <c r="G137" s="122"/>
      <c r="H137" s="99" t="e">
        <f>_xlfn.IFERROR(VLOOKUP(C137,'[1]Радна места'!$C$399:$H$577,6,FALSE),"")</f>
        <v>#NAME?</v>
      </c>
      <c r="I137" s="99" t="e">
        <f>_xlfn.IFERROR(VLOOKUP(C137,'[1]Радна места'!$C$399:$I$577,7,FALSE),"")</f>
        <v>#NAME?</v>
      </c>
      <c r="J137" s="120"/>
      <c r="K137" s="116"/>
      <c r="L137" s="100" t="e">
        <f>_xlfn.IFERROR(VLOOKUP(C137,'[1]Радна места'!$C$399:$J$577,8,FALSE),"")</f>
        <v>#NAME?</v>
      </c>
      <c r="M137" s="101" t="e">
        <f>_xlfn.IFERROR(VLOOKUP(C137,'[1]Радна места'!$C$399:$K$577,9,FALSE),"")</f>
        <v>#NAME?</v>
      </c>
      <c r="N137" s="101" t="e">
        <f>_xlfn.IFERROR(VLOOKUP(C137,'[1]Радна места'!$C$399:$L$577,10,FALSE),"")</f>
        <v>#NAME?</v>
      </c>
      <c r="O137" s="101" t="e">
        <f>_xlfn.IFERROR(VLOOKUP(C137,'[1]Радна места'!$C$399:$M$577,11,FALSE),"")</f>
        <v>#NAME?</v>
      </c>
      <c r="P137" s="102">
        <v>2817.35</v>
      </c>
      <c r="Q137" s="102" t="e">
        <f t="shared" si="4"/>
        <v>#NAME?</v>
      </c>
      <c r="R137" s="103" t="e">
        <f t="shared" si="5"/>
        <v>#NAME?</v>
      </c>
      <c r="S137" s="104" t="e">
        <f t="shared" si="8"/>
        <v>#NAME?</v>
      </c>
      <c r="T137" s="104" t="e">
        <f t="shared" si="8"/>
        <v>#NAME?</v>
      </c>
      <c r="U137" s="104" t="e">
        <f t="shared" si="7"/>
        <v>#NAME?</v>
      </c>
      <c r="V137" s="105"/>
      <c r="W137" s="105"/>
      <c r="X137" s="100"/>
      <c r="Y137" s="105"/>
      <c r="Z137" s="105"/>
      <c r="AA137" s="106"/>
      <c r="AB137" s="107"/>
      <c r="AC137" s="108"/>
      <c r="AD137" s="106"/>
      <c r="AE137" s="109"/>
      <c r="AF137" s="109"/>
      <c r="AG137" s="109"/>
      <c r="AH137" s="117"/>
    </row>
  </sheetData>
  <mergeCells count="1">
    <mergeCell ref="C14:C16"/>
  </mergeCells>
  <conditionalFormatting sqref="AG3:AO3 AA3">
    <cfRule type="expression" priority="1" dxfId="0" stopIfTrue="1">
      <formula>NOT(ISERROR(SEARCH("RANG",AA3)))</formula>
    </cfRule>
    <cfRule type="expression" priority="2" dxfId="1" stopIfTrue="1">
      <formula>NOT(ISERROR(SEARCH("PAD",AA3)))</formula>
    </cfRule>
    <cfRule type="expression" priority="3" dxfId="2" stopIfTrue="1">
      <formula>NOT(ISERROR(SEARCH("RAST",AA3)))</formula>
    </cfRule>
  </conditionalFormatting>
  <printOptions/>
  <pageMargins left="0.16" right="0.15" top="0.13" bottom="0.16" header="0.13" footer="0.16"/>
  <pageSetup orientation="landscape" scale="68" r:id="rId1"/>
  <rowBreaks count="3" manualBreakCount="3">
    <brk id="26" max="255" man="1"/>
    <brk id="52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2018-10-10T09:05:35Z</cp:lastPrinted>
  <dcterms:created xsi:type="dcterms:W3CDTF">2018-10-10T09:03:09Z</dcterms:created>
  <dcterms:modified xsi:type="dcterms:W3CDTF">2018-10-10T09:05:37Z</dcterms:modified>
  <cp:category/>
  <cp:version/>
  <cp:contentType/>
  <cp:contentStatus/>
</cp:coreProperties>
</file>